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25" windowWidth="11340" windowHeight="8400"/>
  </bookViews>
  <sheets>
    <sheet name="Пречень " sheetId="67" r:id="rId1"/>
    <sheet name="дох 16" sheetId="56" r:id="rId2"/>
    <sheet name="дох 17-18" sheetId="66" r:id="rId3"/>
    <sheet name="по разд 16" sheetId="39" r:id="rId4"/>
    <sheet name="по разд 17-18" sheetId="61" r:id="rId5"/>
    <sheet name="5" sheetId="58" r:id="rId6"/>
    <sheet name="6" sheetId="64" r:id="rId7"/>
    <sheet name="по виду расх 16" sheetId="41" r:id="rId8"/>
    <sheet name="по виду расх17-18" sheetId="62" r:id="rId9"/>
    <sheet name="межб.трансф" sheetId="60" r:id="rId10"/>
    <sheet name="межб.17-18" sheetId="65" r:id="rId11"/>
    <sheet name="источники" sheetId="52" r:id="rId12"/>
    <sheet name="источ. 17-18" sheetId="63" r:id="rId13"/>
    <sheet name="ожид.исп.2016" sheetId="68" r:id="rId14"/>
    <sheet name="ожид.исп.2017-2018" sheetId="69" r:id="rId15"/>
    <sheet name="заим.2016" sheetId="71" r:id="rId16"/>
    <sheet name="заимст.2017-18" sheetId="70" r:id="rId17"/>
    <sheet name="Лист1" sheetId="72" r:id="rId18"/>
    <sheet name="Лист2" sheetId="73" r:id="rId19"/>
    <sheet name="Лист3" sheetId="74" r:id="rId20"/>
  </sheets>
  <externalReferences>
    <externalReference r:id="rId21"/>
  </externalReferences>
  <definedNames>
    <definedName name="_xlnm.Print_Titles" localSheetId="7">'по виду расх 16'!$10:$11</definedName>
    <definedName name="_xlnm.Print_Titles" localSheetId="8">'по виду расх17-18'!$10:$11</definedName>
    <definedName name="_xlnm.Print_Area" localSheetId="7">'по виду расх 16'!$A:$D</definedName>
  </definedNames>
  <calcPr calcId="145621"/>
</workbook>
</file>

<file path=xl/calcChain.xml><?xml version="1.0" encoding="utf-8"?>
<calcChain xmlns="http://schemas.openxmlformats.org/spreadsheetml/2006/main">
  <c r="C16" i="73" l="1"/>
  <c r="D16" i="73"/>
  <c r="C19" i="73"/>
  <c r="D19" i="73"/>
  <c r="C23" i="73"/>
  <c r="D23" i="73"/>
  <c r="D22" i="73" s="1"/>
  <c r="C24" i="73"/>
  <c r="D24" i="73"/>
  <c r="C16" i="72"/>
  <c r="C19" i="72"/>
  <c r="C23" i="72"/>
  <c r="C24" i="72"/>
  <c r="B38" i="72"/>
  <c r="B40" i="72" s="1"/>
  <c r="B47" i="72" s="1"/>
  <c r="B48" i="72" s="1"/>
  <c r="C22" i="73" l="1"/>
  <c r="C38" i="73"/>
  <c r="C22" i="72"/>
  <c r="C38" i="72"/>
  <c r="B40" i="73" l="1"/>
  <c r="D37" i="73"/>
  <c r="C40" i="73"/>
  <c r="D38" i="73"/>
  <c r="D40" i="73" s="1"/>
  <c r="C40" i="72"/>
  <c r="D48" i="73" l="1"/>
  <c r="C48" i="73"/>
  <c r="B26" i="71" l="1"/>
  <c r="B24" i="71"/>
  <c r="C26" i="70"/>
  <c r="C25" i="70" s="1"/>
  <c r="C24" i="70" s="1"/>
  <c r="B26" i="70"/>
  <c r="B25" i="70" s="1"/>
  <c r="B24" i="70" s="1"/>
  <c r="D52" i="62" l="1"/>
  <c r="E140" i="62"/>
  <c r="D132" i="62"/>
  <c r="D115" i="62"/>
  <c r="D88" i="62" l="1"/>
  <c r="D120" i="62" l="1"/>
  <c r="E152" i="62"/>
  <c r="D152" i="62"/>
  <c r="E154" i="62"/>
  <c r="D154" i="62"/>
  <c r="E150" i="62"/>
  <c r="D150" i="62"/>
  <c r="E148" i="62"/>
  <c r="D148" i="62"/>
  <c r="E146" i="62"/>
  <c r="D146" i="62"/>
  <c r="E144" i="62"/>
  <c r="D144" i="62"/>
  <c r="E142" i="62"/>
  <c r="D142" i="62"/>
  <c r="E138" i="62"/>
  <c r="E136" i="62"/>
  <c r="E132" i="62"/>
  <c r="E134" i="62"/>
  <c r="E130" i="62"/>
  <c r="E128" i="62"/>
  <c r="E126" i="62"/>
  <c r="E122" i="62"/>
  <c r="D122" i="62"/>
  <c r="E120" i="62"/>
  <c r="E118" i="62"/>
  <c r="D118" i="62"/>
  <c r="D126" i="62"/>
  <c r="D128" i="62"/>
  <c r="D134" i="62"/>
  <c r="D136" i="62"/>
  <c r="D138" i="62"/>
  <c r="D140" i="62"/>
  <c r="E115" i="62"/>
  <c r="D114" i="62"/>
  <c r="E109" i="62"/>
  <c r="E101" i="62"/>
  <c r="E100" i="62" s="1"/>
  <c r="D112" i="62"/>
  <c r="D111" i="62" s="1"/>
  <c r="D109" i="62"/>
  <c r="D108" i="62" s="1"/>
  <c r="D106" i="62"/>
  <c r="D104" i="62"/>
  <c r="D103" i="62" s="1"/>
  <c r="D101" i="62"/>
  <c r="D100" i="62" s="1"/>
  <c r="E96" i="62"/>
  <c r="E95" i="62" s="1"/>
  <c r="E93" i="62"/>
  <c r="E92" i="62" s="1"/>
  <c r="E85" i="62"/>
  <c r="D85" i="62"/>
  <c r="E83" i="62"/>
  <c r="E78" i="62"/>
  <c r="E76" i="62"/>
  <c r="E71" i="62"/>
  <c r="D83" i="62"/>
  <c r="D80" i="62"/>
  <c r="D78" i="62"/>
  <c r="D76" i="62"/>
  <c r="D73" i="62"/>
  <c r="D71" i="62"/>
  <c r="E66" i="62"/>
  <c r="E65" i="62" s="1"/>
  <c r="E64" i="62" s="1"/>
  <c r="E62" i="62"/>
  <c r="E61" i="62" s="1"/>
  <c r="E60" i="62" s="1"/>
  <c r="D62" i="62"/>
  <c r="D61" i="62" s="1"/>
  <c r="D66" i="62"/>
  <c r="D65" i="62" s="1"/>
  <c r="D64" i="62" s="1"/>
  <c r="E58" i="62"/>
  <c r="E57" i="62" s="1"/>
  <c r="E56" i="62" s="1"/>
  <c r="E52" i="62"/>
  <c r="E51" i="62" s="1"/>
  <c r="D51" i="62"/>
  <c r="D49" i="62"/>
  <c r="D48" i="62" s="1"/>
  <c r="E49" i="62"/>
  <c r="E48" i="62" s="1"/>
  <c r="D35" i="41"/>
  <c r="E41" i="62"/>
  <c r="E40" i="62" s="1"/>
  <c r="E34" i="62"/>
  <c r="D34" i="62"/>
  <c r="E27" i="62"/>
  <c r="D27" i="62"/>
  <c r="E21" i="62"/>
  <c r="D21" i="62"/>
  <c r="D23" i="62"/>
  <c r="E15" i="62"/>
  <c r="D17" i="62"/>
  <c r="E17" i="62"/>
  <c r="D15" i="62"/>
  <c r="D114" i="41"/>
  <c r="D150" i="41"/>
  <c r="D148" i="41"/>
  <c r="D146" i="41"/>
  <c r="D111" i="41"/>
  <c r="D95" i="41"/>
  <c r="D94" i="41" s="1"/>
  <c r="D106" i="41"/>
  <c r="D105" i="41" s="1"/>
  <c r="D103" i="41"/>
  <c r="D102" i="41" s="1"/>
  <c r="D100" i="41"/>
  <c r="D98" i="41"/>
  <c r="D79" i="41"/>
  <c r="D65" i="41"/>
  <c r="D70" i="41"/>
  <c r="D72" i="41"/>
  <c r="D67" i="41"/>
  <c r="D60" i="41"/>
  <c r="D59" i="41" s="1"/>
  <c r="D58" i="41" s="1"/>
  <c r="D52" i="41"/>
  <c r="D51" i="41" s="1"/>
  <c r="D50" i="41" s="1"/>
  <c r="D70" i="62" l="1"/>
  <c r="D117" i="62"/>
  <c r="E117" i="62"/>
  <c r="E54" i="62"/>
  <c r="D99" i="62"/>
  <c r="E91" i="62"/>
  <c r="E82" i="62"/>
  <c r="D75" i="62"/>
  <c r="D82" i="62"/>
  <c r="D20" i="62"/>
  <c r="D19" i="62" s="1"/>
  <c r="E14" i="62"/>
  <c r="E13" i="62" s="1"/>
  <c r="D14" i="62"/>
  <c r="E39" i="62"/>
  <c r="E38" i="62" s="1"/>
  <c r="D60" i="62"/>
  <c r="D97" i="41"/>
  <c r="D64" i="41"/>
  <c r="D69" i="62" l="1"/>
  <c r="D68" i="62" s="1"/>
  <c r="D46" i="41"/>
  <c r="D45" i="41" s="1"/>
  <c r="D43" i="41"/>
  <c r="D42" i="41" s="1"/>
  <c r="D40" i="61" l="1"/>
  <c r="C40" i="61"/>
  <c r="C39" i="39"/>
  <c r="C43" i="56" l="1"/>
  <c r="D41" i="66"/>
  <c r="C41" i="66"/>
  <c r="C46" i="56" l="1"/>
  <c r="D48" i="66"/>
  <c r="C48" i="66"/>
  <c r="D44" i="66"/>
  <c r="C44" i="66"/>
  <c r="D37" i="66"/>
  <c r="C37" i="66"/>
  <c r="D33" i="66"/>
  <c r="D32" i="66" s="1"/>
  <c r="C33" i="66"/>
  <c r="C32" i="66" s="1"/>
  <c r="D30" i="66"/>
  <c r="C30" i="66"/>
  <c r="D26" i="66"/>
  <c r="C26" i="66"/>
  <c r="C23" i="66" s="1"/>
  <c r="D24" i="66"/>
  <c r="C24" i="66"/>
  <c r="D21" i="66"/>
  <c r="C21" i="66"/>
  <c r="D16" i="66"/>
  <c r="D15" i="66" s="1"/>
  <c r="C16" i="66"/>
  <c r="C15" i="66" s="1"/>
  <c r="D13" i="66"/>
  <c r="C13" i="66"/>
  <c r="C56" i="56"/>
  <c r="C42" i="56"/>
  <c r="C41" i="56" s="1"/>
  <c r="C39" i="56"/>
  <c r="C37" i="56"/>
  <c r="C32" i="56"/>
  <c r="C30" i="56"/>
  <c r="C26" i="56"/>
  <c r="C24" i="56"/>
  <c r="C23" i="56" s="1"/>
  <c r="C21" i="56"/>
  <c r="C16" i="56"/>
  <c r="C15" i="56" s="1"/>
  <c r="C13" i="56"/>
  <c r="C12" i="56" l="1"/>
  <c r="C58" i="56" s="1"/>
  <c r="C12" i="66"/>
  <c r="D23" i="66"/>
  <c r="D12" i="66" s="1"/>
  <c r="C40" i="66"/>
  <c r="C39" i="66" s="1"/>
  <c r="D40" i="66"/>
  <c r="D39" i="66" s="1"/>
  <c r="D50" i="66" l="1"/>
  <c r="D18" i="63" s="1"/>
  <c r="C50" i="66"/>
  <c r="C18" i="63" s="1"/>
  <c r="E106" i="62"/>
  <c r="D138" i="41" l="1"/>
  <c r="E73" i="62" l="1"/>
  <c r="E70" i="62" s="1"/>
  <c r="B4" i="69" l="1"/>
  <c r="B8" i="69" s="1"/>
  <c r="C4" i="69"/>
  <c r="C8" i="69" s="1"/>
  <c r="D4" i="69"/>
  <c r="D8" i="69" s="1"/>
  <c r="B7" i="68"/>
  <c r="B12" i="68" s="1"/>
  <c r="C7" i="68"/>
  <c r="C12" i="68" s="1"/>
  <c r="C14" i="68" s="1"/>
  <c r="D9" i="68"/>
  <c r="D11" i="68"/>
  <c r="D13" i="68"/>
  <c r="D12" i="68" l="1"/>
  <c r="D7" i="68"/>
  <c r="B14" i="68"/>
  <c r="D14" i="68" s="1"/>
  <c r="D58" i="62"/>
  <c r="D57" i="62" s="1"/>
  <c r="D56" i="62" s="1"/>
  <c r="D54" i="62" s="1"/>
  <c r="D136" i="41"/>
  <c r="E112" i="62" l="1"/>
  <c r="E111" i="62" s="1"/>
  <c r="E114" i="62"/>
  <c r="E19" i="65"/>
  <c r="D19" i="65"/>
  <c r="D33" i="41" l="1"/>
  <c r="D30" i="41" s="1"/>
  <c r="D34" i="41"/>
  <c r="C13" i="63"/>
  <c r="D13" i="63"/>
  <c r="D12" i="63" s="1"/>
  <c r="C15" i="63"/>
  <c r="D13" i="62"/>
  <c r="E23" i="62"/>
  <c r="D29" i="62"/>
  <c r="E29" i="62"/>
  <c r="D36" i="62"/>
  <c r="E36" i="62"/>
  <c r="D41" i="62"/>
  <c r="D46" i="62"/>
  <c r="E46" i="62"/>
  <c r="E80" i="62"/>
  <c r="E75" i="62" s="1"/>
  <c r="E69" i="62" s="1"/>
  <c r="E68" i="62" s="1"/>
  <c r="D93" i="62"/>
  <c r="D92" i="62" s="1"/>
  <c r="D96" i="62"/>
  <c r="D95" i="62" s="1"/>
  <c r="E88" i="62"/>
  <c r="E90" i="62"/>
  <c r="E104" i="62"/>
  <c r="E103" i="62" s="1"/>
  <c r="E108" i="62"/>
  <c r="E99" i="62" s="1"/>
  <c r="E98" i="62" s="1"/>
  <c r="C14" i="61"/>
  <c r="C34" i="61"/>
  <c r="D34" i="61"/>
  <c r="C36" i="61"/>
  <c r="D36" i="61"/>
  <c r="C38" i="61"/>
  <c r="C39" i="61"/>
  <c r="C43" i="61"/>
  <c r="D43" i="61"/>
  <c r="C45" i="61"/>
  <c r="D45" i="61"/>
  <c r="D91" i="62" l="1"/>
  <c r="E45" i="62"/>
  <c r="E44" i="62" s="1"/>
  <c r="E43" i="62" s="1"/>
  <c r="D45" i="62"/>
  <c r="D44" i="62" s="1"/>
  <c r="D43" i="62" s="1"/>
  <c r="D40" i="62"/>
  <c r="D39" i="62"/>
  <c r="D38" i="62" s="1"/>
  <c r="E25" i="62"/>
  <c r="E26" i="62"/>
  <c r="D26" i="62"/>
  <c r="D25" i="62" s="1"/>
  <c r="D12" i="62" s="1"/>
  <c r="E19" i="62"/>
  <c r="E12" i="62" s="1"/>
  <c r="E20" i="62"/>
  <c r="D33" i="62"/>
  <c r="D32" i="62" s="1"/>
  <c r="D31" i="62" s="1"/>
  <c r="E32" i="62"/>
  <c r="E31" i="62" s="1"/>
  <c r="E33" i="62"/>
  <c r="C12" i="63"/>
  <c r="D98" i="62"/>
  <c r="D90" i="62"/>
  <c r="D19" i="61"/>
  <c r="D30" i="61"/>
  <c r="C25" i="61"/>
  <c r="D25" i="61"/>
  <c r="D14" i="61"/>
  <c r="D47" i="61" s="1"/>
  <c r="C19" i="61"/>
  <c r="E156" i="62" l="1"/>
  <c r="E158" i="62" s="1"/>
  <c r="D19" i="63" s="1"/>
  <c r="D17" i="63" s="1"/>
  <c r="D20" i="63" s="1"/>
  <c r="C30" i="61"/>
  <c r="C47" i="61" s="1"/>
  <c r="C49" i="61" s="1"/>
  <c r="C10" i="64" s="1"/>
  <c r="C11" i="64" s="1"/>
  <c r="D156" i="62"/>
  <c r="D158" i="62" s="1"/>
  <c r="C19" i="63" s="1"/>
  <c r="D49" i="61"/>
  <c r="D10" i="64" s="1"/>
  <c r="D11" i="64" s="1"/>
  <c r="C17" i="63" l="1"/>
  <c r="C20" i="63" s="1"/>
  <c r="C18" i="52" l="1"/>
  <c r="C15" i="52" l="1"/>
  <c r="C13" i="52"/>
  <c r="C12" i="52" s="1"/>
  <c r="C44" i="39" l="1"/>
  <c r="D118" i="41"/>
  <c r="D134" i="41" l="1"/>
  <c r="D144" i="41" l="1"/>
  <c r="D142" i="41"/>
  <c r="D140" i="41"/>
  <c r="D132" i="41"/>
  <c r="C28" i="39" s="1"/>
  <c r="D130" i="41"/>
  <c r="D128" i="41"/>
  <c r="D126" i="41"/>
  <c r="D124" i="41"/>
  <c r="D122" i="41"/>
  <c r="D116" i="41"/>
  <c r="D109" i="41"/>
  <c r="D108" i="41" s="1"/>
  <c r="D93" i="41" s="1"/>
  <c r="D90" i="41"/>
  <c r="D89" i="41" s="1"/>
  <c r="D87" i="41"/>
  <c r="D77" i="41"/>
  <c r="D76" i="41" s="1"/>
  <c r="D113" i="41" l="1"/>
  <c r="D86" i="41"/>
  <c r="D85" i="41"/>
  <c r="D84" i="41" s="1"/>
  <c r="D92" i="41"/>
  <c r="C17" i="39"/>
  <c r="D82" i="41"/>
  <c r="C19" i="39"/>
  <c r="D74" i="41"/>
  <c r="D56" i="41"/>
  <c r="D55" i="41" s="1"/>
  <c r="D40" i="41"/>
  <c r="D38" i="41" s="1"/>
  <c r="D28" i="41"/>
  <c r="D23" i="41"/>
  <c r="D19" i="41"/>
  <c r="C25" i="39" l="1"/>
  <c r="D69" i="41"/>
  <c r="D63" i="41" s="1"/>
  <c r="D62" i="41" s="1"/>
  <c r="D21" i="41"/>
  <c r="D22" i="41"/>
  <c r="D17" i="41"/>
  <c r="D18" i="41"/>
  <c r="D26" i="41"/>
  <c r="D25" i="41" s="1"/>
  <c r="C42" i="39" s="1"/>
  <c r="D27" i="41"/>
  <c r="D37" i="41"/>
  <c r="D39" i="41"/>
  <c r="D19" i="60"/>
  <c r="C13" i="39"/>
  <c r="D54" i="41"/>
  <c r="C33" i="39"/>
  <c r="D15" i="41"/>
  <c r="D14" i="41" s="1"/>
  <c r="D48" i="41" l="1"/>
  <c r="C29" i="39"/>
  <c r="D13" i="41"/>
  <c r="D12" i="41" l="1"/>
  <c r="D152" i="41" s="1"/>
  <c r="C35" i="39"/>
  <c r="C46" i="39" s="1"/>
  <c r="C10" i="58" s="1"/>
  <c r="C11" i="58" s="1"/>
  <c r="C19" i="52" l="1"/>
  <c r="C17" i="52" s="1"/>
  <c r="C20" i="52" s="1"/>
</calcChain>
</file>

<file path=xl/sharedStrings.xml><?xml version="1.0" encoding="utf-8"?>
<sst xmlns="http://schemas.openxmlformats.org/spreadsheetml/2006/main" count="1244" uniqueCount="624">
  <si>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</si>
  <si>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</si>
  <si>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</si>
  <si>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</si>
  <si>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</si>
  <si>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</si>
  <si>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</si>
  <si>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</si>
  <si>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</si>
  <si>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</si>
  <si>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</si>
  <si>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</si>
  <si>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0102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</si>
  <si>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</si>
  <si>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</si>
  <si>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</si>
  <si>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</si>
  <si>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</si>
  <si>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</si>
  <si>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</si>
  <si>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</si>
  <si>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</si>
  <si>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</si>
  <si>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>0309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</si>
  <si>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</si>
  <si>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</si>
  <si>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</si>
  <si>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</si>
  <si>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</si>
  <si>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</si>
  <si>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0501</t>
  </si>
  <si>
    <t>Защита населения и территории от чрезвычайных ситуаций природного и техногенного характера</t>
  </si>
  <si>
    <t>0502</t>
  </si>
  <si>
    <t>Коммунальное хозяйство</t>
  </si>
  <si>
    <t>0400</t>
  </si>
  <si>
    <t>0408</t>
  </si>
  <si>
    <t>Транспорт</t>
  </si>
  <si>
    <t>0412</t>
  </si>
  <si>
    <t>Другие вопросы в области национальной экономики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</si>
  <si>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</si>
  <si>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</si>
  <si>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</si>
  <si>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</si>
  <si>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</si>
  <si>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</si>
  <si>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</si>
  <si>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</si>
  <si>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</si>
  <si>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</si>
  <si>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</si>
  <si>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</si>
  <si>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</si>
  <si>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</si>
  <si>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</si>
  <si>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</si>
  <si>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</si>
  <si>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</si>
  <si>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</si>
  <si>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</si>
  <si>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</si>
  <si>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</si>
  <si>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</si>
  <si>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</si>
  <si>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</si>
  <si>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</si>
  <si>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</si>
  <si>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</si>
  <si>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</si>
  <si>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</si>
  <si>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</si>
  <si>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</si>
  <si>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</si>
  <si>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</si>
  <si>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</si>
  <si>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</si>
  <si>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</si>
  <si>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</si>
  <si>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</si>
  <si>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</si>
  <si>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</si>
  <si>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"Комплексная программа развития систем коммунальной инфраструктуры Борисоглебского сельского поселения"</t>
  </si>
  <si>
    <t>Муниципальная целевая программа "Чистая вода на территории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</si>
  <si>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</si>
  <si>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</si>
  <si>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Реализация мероприятий в рамках программы развития муниципальной службы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</si>
  <si>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</si>
  <si>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</si>
  <si>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</si>
  <si>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</si>
  <si>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</si>
  <si>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</si>
  <si>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целевая программа "Улучшение условий проживания отдельных категорий граждан, нуждающихся в специальной социальной защите на территории Борисоглебского сельского поселения"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</si>
  <si>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</si>
  <si>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</si>
  <si>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Капитальный ремонт, ремонт и содержание автомобильных дорог Борисоглебского сельского поселения за счет средств областного бюджета</t>
  </si>
  <si>
    <t>Капитальный ремонт, ремонт и содержание автомобильных дорог Борисоглебского сельского поселения за счет средств  бюджета поселения</t>
  </si>
  <si>
    <t>Муниципальная целевая программа "Поддержка автомобильного транспорта"</t>
  </si>
  <si>
    <t>Муниципальная программа "Развитие сельского хозяйства в Борисоглебском сельском поселении"</t>
  </si>
  <si>
    <t>Муниципальная целевая программа "Развитие агропромышленного комплекса и сельских территорий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</si>
  <si>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</si>
  <si>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</si>
  <si>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</si>
  <si>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</si>
  <si>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</si>
  <si>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</si>
  <si>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</si>
  <si>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</si>
  <si>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</si>
  <si>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Прочие мероприятия по благоустройству территории Борисоглебского сельского поселения</t>
  </si>
  <si>
    <t>Муниципальная программа "Охрана окружающей среды  на  территории Борисоглебского сельского поселения"</t>
  </si>
  <si>
    <t>Муниципальная целевая программа "Обращение с твердыми бытовыми отходами  на  территории Борисоглебского сельского поселения"</t>
  </si>
  <si>
    <t>Непрограммные расходы</t>
  </si>
  <si>
    <t>Глава муниципального образования</t>
  </si>
  <si>
    <t>Центральный аппарат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</si>
  <si>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</si>
  <si>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</si>
  <si>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Выполнение других обязательств государства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</si>
  <si>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</si>
  <si>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</si>
  <si>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 xml:space="preserve">Иные межбюджетные трансферты на осуществление переданных полномочий по организации в границах Борисоглебского сельского поселения электро-, тепло-,газо- и водоснабжения населения, водоотведения, снабжения населения топливом </t>
  </si>
  <si>
    <t>Иные межбюджетные трансферты на осуществление переданных полномочий по организации мероприятий в сфере строительства и архитектуры Борисоглебского сельского поселения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</si>
  <si>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</si>
  <si>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</si>
  <si>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</si>
  <si>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</si>
  <si>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</si>
  <si>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</si>
  <si>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</si>
  <si>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</si>
  <si>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</si>
  <si>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</si>
  <si>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</si>
  <si>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</si>
  <si>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</si>
  <si>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</si>
  <si>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500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</si>
  <si>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</si>
  <si>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</si>
  <si>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</si>
  <si>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</si>
  <si>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</si>
  <si>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</si>
  <si>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850 01 02 00 00 00 0000 000</t>
  </si>
  <si>
    <t>Кредиты кредитных организаций в валюте Российской Федерации</t>
  </si>
  <si>
    <t>850 01 02 00 00 00 0000 700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</si>
  <si>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</si>
  <si>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</si>
  <si>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</si>
  <si>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 бюджетами поселений кредитов от кредитных организаций в валюте Российской Федерации</t>
  </si>
  <si>
    <t>ИТОГО источников внутреннего финансирования</t>
  </si>
  <si>
    <t>850 0102 0000 10 0000 710</t>
  </si>
  <si>
    <t>850 0102 0000 00 0000 800</t>
  </si>
  <si>
    <t>850 0102 0000 10 0000 810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</si>
  <si>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</si>
  <si>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</si>
  <si>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</si>
  <si>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</si>
  <si>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</si>
  <si>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</si>
  <si>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</si>
  <si>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</si>
  <si>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</si>
  <si>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</si>
  <si>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</si>
  <si>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</si>
  <si>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</si>
  <si>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</si>
  <si>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производимым на территории Российской Федерации</t>
  </si>
  <si>
    <t>000 103 02230 01 0000 110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</si>
  <si>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</si>
  <si>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</si>
  <si>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</si>
  <si>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</si>
  <si>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</si>
  <si>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000 103 02260 01 0000 110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</si>
  <si>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</si>
  <si>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 xml:space="preserve">000 105 00000 00 0000 000 </t>
  </si>
  <si>
    <t>Налоги на совокупный доход</t>
  </si>
  <si>
    <t>000 105 03000 01 0000 110</t>
  </si>
  <si>
    <t>Единый сельскохозяйственный налог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</si>
  <si>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</si>
  <si>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</si>
  <si>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</si>
  <si>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</si>
  <si>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000 106 01030 10 0000 110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</si>
  <si>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</si>
  <si>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000 106 06000 00 0000 110</t>
  </si>
  <si>
    <t>Земельный налог</t>
  </si>
  <si>
    <t>000 106 06013 10 0000 110</t>
  </si>
  <si>
    <t>Земельный налог, взимаемый по ставкам, установленным в соответствии с п.1 п.1 ст.394 Налогового кодекса Российской Федерации и применяемым к объектам налогообложения, расположенным в границах поселений</t>
  </si>
  <si>
    <t>000 106 06023 10 0000 110</t>
  </si>
  <si>
    <t>Земельный налог, взимаемый по ставкам, установленным в соответствии с п.2 п.1 ст.394 Налогового кодекса Российской Федерации и применяемым к объектам налогообложения, расположенным в границах поселений</t>
  </si>
  <si>
    <t>000 109 00000 00 0000 000</t>
  </si>
  <si>
    <t>Задолженность и перерасчеты по отмененным налогам, сборам и иным обязательным платежам</t>
  </si>
  <si>
    <t>000 109 04053 10 0000 110</t>
  </si>
  <si>
    <t>Земельный налог по обязательствам возникшим до 1 янавря 2006 г.) мобилизуемый на территориях поселений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</si>
  <si>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</si>
  <si>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</si>
  <si>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</si>
  <si>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</si>
  <si>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</si>
  <si>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</si>
  <si>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000 114 00000 00 0000 000</t>
  </si>
  <si>
    <t>Доходы от продажи материальных и нематериальных активов</t>
  </si>
  <si>
    <t>000 114 06013 10 0000 430</t>
  </si>
  <si>
    <t>Доходы от продажи земельных участков, государственная собственность на которые не разрганичена и которые расположены в границах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</si>
  <si>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</si>
  <si>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</si>
  <si>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</si>
  <si>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</si>
  <si>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000 202 01000 00 0000 151</t>
  </si>
  <si>
    <t>Дотации бюджетам субъектов Российской Федерации и муниципальных образований</t>
  </si>
  <si>
    <t>000 202 01001 10 0000 151</t>
  </si>
  <si>
    <t>Дотации бюджетам поселений на выравнивание бюджетной обеспеченности</t>
  </si>
  <si>
    <t>000 202 02000 00 0000 151</t>
  </si>
  <si>
    <t>Субсидии бюджетам бюджетной системы Российской Федерации  (межбюджетные субсидии)</t>
  </si>
  <si>
    <t>000 202 02041 10 0000 151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</si>
  <si>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</si>
  <si>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000 202 02078 10 0000 151</t>
  </si>
  <si>
    <t>Субсидии бюджетам поселений на бюджетные инвестиции для модернизации объектов коммунальной инфраструктуры</t>
  </si>
  <si>
    <t>000 202 02085 10 0000 151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</si>
  <si>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</si>
  <si>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</si>
  <si>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</si>
  <si>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000 202 02088 10 0004 151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</si>
  <si>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</si>
  <si>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000 202 02999 10 0000 151</t>
  </si>
  <si>
    <t>Прочие субсидии бюджетам поселений</t>
  </si>
  <si>
    <t>000 202 04000 00 0000 151</t>
  </si>
  <si>
    <t>Иные межбюджетные трансферты</t>
  </si>
  <si>
    <t>000 202 04014 10 0000 151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</si>
  <si>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</si>
  <si>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000 202 01999 10 1001 151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</si>
  <si>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</si>
  <si>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</si>
  <si>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</si>
  <si>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</si>
  <si>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</si>
  <si>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</si>
  <si>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</si>
  <si>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</si>
  <si>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 сфере организации библиотечного обслуживания населения, комплектование библиотечных фондов библиотек поселения</t>
  </si>
  <si>
    <t>В сфере организации досуга и обеспечения жителей услугами культуры</t>
  </si>
  <si>
    <t>В сфере обеспечения условий для развития физической культуры и массового спорта</t>
  </si>
  <si>
    <t>В сфере организации и осуществления мероприятий по работе с детьми и молодежью</t>
  </si>
  <si>
    <t>В сфере осуществления полномочий по казначейскому исполнению бюджета</t>
  </si>
  <si>
    <t>В сфере осуществления внешнего муниципального финансового контроля полномочий контрольно-счетного органа</t>
  </si>
  <si>
    <t>000 202 02150 10 0000 151</t>
  </si>
  <si>
    <t>Субсидия бюджетам поселений на реализацию программы энергосбережения и повышения энергетической эффективности на период до 2020 года</t>
  </si>
  <si>
    <t>000 202 02051 10 0000 151</t>
  </si>
  <si>
    <t>Субсидии бюджетам поселений на реализацию федеральных целевых программ</t>
  </si>
  <si>
    <t>000 113 00000 00 0000 000</t>
  </si>
  <si>
    <t>000 113 02900 00 0000 130</t>
  </si>
  <si>
    <t>Доходы от оказания платных услуг (работ) и компенсации затрат государства</t>
  </si>
  <si>
    <t xml:space="preserve">Прочие доходы от компенсации затрат бюджетов поселений </t>
  </si>
  <si>
    <t>третьего созыва</t>
  </si>
  <si>
    <t>Всего</t>
  </si>
  <si>
    <t>Условно утвержденные расходы</t>
  </si>
  <si>
    <t>Топливно-энергетический комплекс</t>
  </si>
  <si>
    <t>0402</t>
  </si>
  <si>
    <t>2016 год (руб.)</t>
  </si>
  <si>
    <t xml:space="preserve">Расходы бюджета Борисоглебского сельского поселения </t>
  </si>
  <si>
    <t>Компенсация выпадающих доходов организациям, предоставляющим населению Борисоглебского сельского поселения услуги теплоснабжения за счет средств бюджета поселения</t>
  </si>
  <si>
    <t>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</si>
  <si>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Осуществление мероприятий по работе с детьми и молодежью Борисоглебского сельского поселения за счет средств бюджета поселения</t>
  </si>
  <si>
    <t>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</si>
  <si>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>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</si>
  <si>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850 0102 00 00 00 0000 700</t>
  </si>
  <si>
    <t>План (руб.) 2016 г.</t>
  </si>
  <si>
    <t>План (руб.) 2015 г.</t>
  </si>
  <si>
    <t>Приложение 7</t>
  </si>
  <si>
    <t>Приложение 8</t>
  </si>
  <si>
    <t>Приложение 9</t>
  </si>
  <si>
    <t>2015 год                        (руб.)</t>
  </si>
  <si>
    <t>2016 год           (руб.)</t>
  </si>
  <si>
    <t>Приложение 11</t>
  </si>
  <si>
    <t>Приложение 10</t>
  </si>
  <si>
    <t>второго созыва</t>
  </si>
  <si>
    <t>с классификацией доходов бюджетов Российской Федерации</t>
  </si>
  <si>
    <t>2016 год    (руб.)</t>
  </si>
  <si>
    <t>000 103 02150 01 0000 110</t>
  </si>
  <si>
    <t>000 103 02160 01 0000 110</t>
  </si>
  <si>
    <t>000 103 02170 01 0000 110</t>
  </si>
  <si>
    <t>000 103 02180 01 0000 110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</si>
  <si>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а поселениях (за исключением автомобильных дорог федерального значения)</t>
  </si>
  <si>
    <t>Приложение 12</t>
  </si>
  <si>
    <t>Проект</t>
  </si>
  <si>
    <t>2017 год    (руб.)</t>
  </si>
  <si>
    <t xml:space="preserve"> </t>
  </si>
  <si>
    <t>2017 год           (руб.)</t>
  </si>
  <si>
    <t>План (руб.) 2017 г.</t>
  </si>
  <si>
    <t>2017 год                        (руб.)</t>
  </si>
  <si>
    <t>2017 год (руб.)</t>
  </si>
  <si>
    <t>Перечень главных администраторов доходов и источников финансирования дефицита бюджета Борисоглебского сельского поселения</t>
  </si>
  <si>
    <t xml:space="preserve"> 113 02995 10 0000 130</t>
  </si>
  <si>
    <t xml:space="preserve"> 116 23051 10 0000 140</t>
  </si>
  <si>
    <t>117 01050 10 0000 180</t>
  </si>
  <si>
    <t>202 02008 10 0000 151</t>
  </si>
  <si>
    <t> 202 02041 10 0000 151</t>
  </si>
  <si>
    <t> 202 02051 10 0000 151</t>
  </si>
  <si>
    <t>202 02077 10 0000 151</t>
  </si>
  <si>
    <t>202 02078 10 0000 151</t>
  </si>
  <si>
    <t>202 02085 10 0000 151</t>
  </si>
  <si>
    <t xml:space="preserve"> 202 02088 10 0001 151</t>
  </si>
  <si>
    <t xml:space="preserve"> 202 02089 10 0001 151</t>
  </si>
  <si>
    <t>202 02088 10 0004 151</t>
  </si>
  <si>
    <t>202 02089 10 0004 151</t>
  </si>
  <si>
    <t>202 02150 10 0000 151</t>
  </si>
  <si>
    <t> 202 02999 10 0000 151</t>
  </si>
  <si>
    <t> 202 04012 10 0000 151</t>
  </si>
  <si>
    <t> 202 04014 10 0000 151</t>
  </si>
  <si>
    <t> 202 04999 10 0000 151</t>
  </si>
  <si>
    <t>218 05010 10 0000 151</t>
  </si>
  <si>
    <t>218 05030 10 0000 180</t>
  </si>
  <si>
    <t>219 05000 10 0000 151</t>
  </si>
  <si>
    <t xml:space="preserve"> 0102 0000 10 0000 710</t>
  </si>
  <si>
    <t xml:space="preserve"> 0102 0000 10 0000 810</t>
  </si>
  <si>
    <t xml:space="preserve"> 0103 0100 10 0000 710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</si>
  <si>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</si>
  <si>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0103 0100 10 0000 810</t>
  </si>
  <si>
    <t>Погашение  бюджетами поселений кредитов от других бюджетов бюджетной системы Российской Федерации в валюте Российской Федерации</t>
  </si>
  <si>
    <t xml:space="preserve"> 0105 0201 10 0000 510</t>
  </si>
  <si>
    <t xml:space="preserve"> 0105 0201 10 0000 610</t>
  </si>
  <si>
    <t>Приложение 13</t>
  </si>
  <si>
    <t>Полина Т.М.</t>
  </si>
  <si>
    <t>Ведущий специалист</t>
  </si>
  <si>
    <t>Яблоков Н.В.</t>
  </si>
  <si>
    <t>Глава сельского поселения</t>
  </si>
  <si>
    <t>Результат исполнения бюджета (дефицит "-", профицит "+")</t>
  </si>
  <si>
    <t>ВСЕГО РАСХОДОВ</t>
  </si>
  <si>
    <t>ВСЕГО ДОХОДОВ</t>
  </si>
  <si>
    <t>неналоговые</t>
  </si>
  <si>
    <t>налоговые</t>
  </si>
  <si>
    <t>в том числе</t>
  </si>
  <si>
    <t>Собственные доходы</t>
  </si>
  <si>
    <t>Ожидаемое исполнение</t>
  </si>
  <si>
    <t>Утверждено</t>
  </si>
  <si>
    <t>Процент исполнения</t>
  </si>
  <si>
    <t>Показатели</t>
  </si>
  <si>
    <t>тыс.руб.</t>
  </si>
  <si>
    <t>Ожидаемое исполнение бюджета Борисоглебского сельского поселения</t>
  </si>
  <si>
    <t>Дефицит (-), профицит (+)</t>
  </si>
  <si>
    <t>Расходы бюджета сельского поселения</t>
  </si>
  <si>
    <t>безвозмездные</t>
  </si>
  <si>
    <t>собственные</t>
  </si>
  <si>
    <t>Доходы бюджета сельского поселения</t>
  </si>
  <si>
    <t>2017 год</t>
  </si>
  <si>
    <t>2016 год</t>
  </si>
  <si>
    <t>(тыс.руб.)</t>
  </si>
  <si>
    <t xml:space="preserve">от                          г. № </t>
  </si>
  <si>
    <t xml:space="preserve">от                        г. №  </t>
  </si>
  <si>
    <t xml:space="preserve">от                     г. №  </t>
  </si>
  <si>
    <t xml:space="preserve">от                           г. № </t>
  </si>
  <si>
    <t xml:space="preserve">от                г. №  </t>
  </si>
  <si>
    <t xml:space="preserve">от                       г. №  </t>
  </si>
  <si>
    <t xml:space="preserve">от                              г. №  </t>
  </si>
  <si>
    <t xml:space="preserve">от                        г. № </t>
  </si>
  <si>
    <t>200</t>
  </si>
  <si>
    <t xml:space="preserve">от                           г. №  </t>
  </si>
  <si>
    <t xml:space="preserve">от                  г. №  </t>
  </si>
  <si>
    <t xml:space="preserve">от                       г. № </t>
  </si>
  <si>
    <t xml:space="preserve">от                      №  </t>
  </si>
  <si>
    <t>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</si>
  <si>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</si>
  <si>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</si>
  <si>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</si>
  <si>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</si>
  <si>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</si>
  <si>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</si>
  <si>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114 06025 10 0000430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</si>
  <si>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</si>
  <si>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</si>
  <si>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 поселений</t>
  </si>
  <si>
    <t>Субсидии бюджетам сельских поселений на обеспечение жильем молодых семей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</si>
  <si>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</si>
  <si>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реализацию федеральных целевых программ</t>
  </si>
  <si>
    <t xml:space="preserve">Субсидии бюджетам сельских поселений на со финансирование капитальных вложений в объекты муниципальной собственности </t>
  </si>
  <si>
    <t>Субсидии бюджетам сельских поселений на бюджетные инвестиции для модернизации объектов коммунальной инфраструктуры</t>
  </si>
  <si>
    <t>Субсидии бюджетам сельских поселений на осуществление мероприятий по обеспечению жильем граждан Российской Федерации, проживающих в сельской местности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</si>
  <si>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</si>
  <si>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</si>
  <si>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</si>
  <si>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Субсидии бюджетам сельских поселений на реализацию программы энергосбережения и повышения энергетической эффективности на период до 2020 года</t>
  </si>
  <si>
    <t>Прочие субсидии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</si>
  <si>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</si>
  <si>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</si>
  <si>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</si>
  <si>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</si>
  <si>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</si>
  <si>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</si>
  <si>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000 106 06033 10 0000 110</t>
  </si>
  <si>
    <t>000 106 06043 10 0000 110</t>
  </si>
  <si>
    <t>Прочие дотации бюджетам поселений</t>
  </si>
  <si>
    <t>000 202 02216 10 0000 151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</si>
  <si>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</si>
  <si>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202 02216 10 0000 151</t>
  </si>
  <si>
    <t xml:space="preserve">на 2016 г. в соответствии с классификацией доходов бюджетов </t>
  </si>
  <si>
    <t xml:space="preserve">на плановый период 2017 и 2018 годов в соответствии   </t>
  </si>
  <si>
    <t xml:space="preserve">Расходы бюджета Борисоглебского сельского поселения на 2016 год </t>
  </si>
  <si>
    <t>1001</t>
  </si>
  <si>
    <t>Пенсионное обеспечение</t>
  </si>
  <si>
    <t>на плановый период 2017 и 2018 годов</t>
  </si>
  <si>
    <t>2018 год (руб.)</t>
  </si>
  <si>
    <t>Ведомственная структура расходов бюджета Борисоглебского сельского поселения                                         на 2016 год</t>
  </si>
  <si>
    <t>Ведомственная структура расходов бюджета Борисоглебского сельского поселения на плановый период 2017 и 2018 годы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</si>
  <si>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</si>
  <si>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</si>
  <si>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</si>
  <si>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</si>
  <si>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</si>
  <si>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</si>
  <si>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</si>
  <si>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</si>
  <si>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</si>
  <si>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</si>
  <si>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</si>
  <si>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</si>
  <si>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03.1.00.00000</t>
  </si>
  <si>
    <t>03.2.00.00000</t>
  </si>
  <si>
    <t>03.3.01.65210</t>
  </si>
  <si>
    <t>03.3.00.00000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</si>
  <si>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</si>
  <si>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01.1.03.00000</t>
  </si>
  <si>
    <t>пополнение, обеспечение сохранности библиотечного фонда</t>
  </si>
  <si>
    <t>01.2.04.00000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</si>
  <si>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</si>
  <si>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01.3.01.00000</t>
  </si>
  <si>
    <t>совершенствование организации физкультурно-спортивной деятельности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</si>
  <si>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</si>
  <si>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</si>
  <si>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</si>
  <si>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</si>
  <si>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</si>
  <si>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Совершенствование нормативной правовой базы по вопросам развития муниципальной службы</t>
  </si>
  <si>
    <t>04.1.01.00000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</si>
  <si>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</si>
  <si>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</si>
  <si>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</si>
  <si>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</si>
  <si>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04.1.01.65220</t>
  </si>
  <si>
    <t>04.1.04.65220</t>
  </si>
  <si>
    <t>04.1.05.65220</t>
  </si>
  <si>
    <t xml:space="preserve">Обновление и модернизация программного обеспечения  офисного и компьютерного оборудования </t>
  </si>
  <si>
    <t>Обучение, подготовка, переподготовка и повышение квалификации муниципальных служащих</t>
  </si>
  <si>
    <t>05.0.00.00000</t>
  </si>
  <si>
    <t>05.1.00.00000</t>
  </si>
  <si>
    <t>Мероприятия по улучшению условий проживания отдельных категорий граждан Борисоглебского сельского поселения, нуждающихся в специальной социальной защите за счет средств бюджета поселения</t>
  </si>
  <si>
    <t>05.2.00.00000</t>
  </si>
  <si>
    <t>05.3.00.00000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</si>
  <si>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</si>
  <si>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Осуществление мероприятий в рамках программы поддержки граждн, проживающих на территории Борисоглебского сельского поселения, в сфере ипотечного жилищного кредитования за счет средств бюджета поселения</t>
  </si>
  <si>
    <t>Социальное обеспечение и иные выплаты населению</t>
  </si>
  <si>
    <t>300</t>
  </si>
  <si>
    <t xml:space="preserve">05.2.01.S1230 </t>
  </si>
  <si>
    <t>05.2.01.00000</t>
  </si>
  <si>
    <t>Капитальные вложения в объекты государственной (муниципальной) собственности</t>
  </si>
  <si>
    <t>оказания поддержки и повышения качества жизни отдельных категорий граждан, проживающих на территории  Борисоглебского  сельского поселения и нуждающихся в специальной социальной защите</t>
  </si>
  <si>
    <t>05.3.01.00000</t>
  </si>
  <si>
    <t>05.3.01.S1250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</si>
  <si>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</si>
  <si>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</si>
  <si>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</si>
  <si>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</si>
  <si>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</si>
  <si>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05.4.01.S1190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</si>
  <si>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</si>
  <si>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</si>
  <si>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</si>
  <si>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</si>
  <si>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</si>
  <si>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</si>
  <si>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</si>
  <si>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</si>
  <si>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</si>
  <si>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06.1.02.65300</t>
  </si>
  <si>
    <t>06.1.02.72440</t>
  </si>
  <si>
    <t>Капитальный ремонт автомобильных дорог Борисоглебского сельского поселения за счет средств  бюджета поселения(софинансирование)</t>
  </si>
  <si>
    <t>06.1.02.S2440</t>
  </si>
  <si>
    <t>Капитальный ремонт и ремонт дворовых территорий многоквартирных домов,проездов к дворовым территориям многоквартирных домов поселения</t>
  </si>
  <si>
    <t>06.1.04.00000</t>
  </si>
  <si>
    <t>Осуществление ремонта дворовых территорий многоквартирных домов,проездов к дворовым территориям многоквартирных домов поселения за счет бюджета поселения (софинсирование)</t>
  </si>
  <si>
    <t>06.1.04.S4790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</si>
  <si>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</si>
  <si>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06.1.04.74790</t>
  </si>
  <si>
    <t>06.1.01.65300</t>
  </si>
  <si>
    <t>06.2.00.00000</t>
  </si>
  <si>
    <t>07.0.00.00000</t>
  </si>
  <si>
    <t>07.1.00.00000</t>
  </si>
  <si>
    <t>08.0.00.00000</t>
  </si>
  <si>
    <t>08.1.00.00000</t>
  </si>
  <si>
    <t>разработка и реализация мероприятий, направленных на соблюдение правил пожарной безопасности населением</t>
  </si>
  <si>
    <t>08.1.01.00000</t>
  </si>
  <si>
    <t>08.1.01.65350</t>
  </si>
  <si>
    <t>организация работы по предупреждению и пресечению нарушений требований пожарной безопасности и правил поведения на воде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</si>
  <si>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</si>
  <si>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</si>
  <si>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</si>
  <si>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</si>
  <si>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</si>
  <si>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</si>
  <si>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</si>
  <si>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</si>
  <si>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</si>
  <si>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</si>
  <si>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Благоустройство населенных пунктов за счет средств областного бюджета</t>
  </si>
  <si>
    <t>09.1.02.S4770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</si>
  <si>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</si>
  <si>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</si>
  <si>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</si>
  <si>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</si>
  <si>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</si>
  <si>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</si>
  <si>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</si>
  <si>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09.01.05.00000</t>
  </si>
  <si>
    <t>09.1.05.65380</t>
  </si>
  <si>
    <t>10.0.00.00000</t>
  </si>
  <si>
    <t>10.1.00.00000</t>
  </si>
  <si>
    <t>20.0.00.00000</t>
  </si>
  <si>
    <t>20.0.00.85010</t>
  </si>
  <si>
    <t>20.0.00.85020</t>
  </si>
  <si>
    <t>20.0.00.85030</t>
  </si>
  <si>
    <t>20.0.00.85040</t>
  </si>
  <si>
    <t>20.0.00.85060</t>
  </si>
  <si>
    <t>20.0.00.85070</t>
  </si>
  <si>
    <t>20.0.00.85080</t>
  </si>
  <si>
    <t>20.0.00.85090</t>
  </si>
  <si>
    <t>20.0.00.85100</t>
  </si>
  <si>
    <t>20.0.00.85110</t>
  </si>
  <si>
    <t>20.0.00.85120</t>
  </si>
  <si>
    <t>20.0.00.85130</t>
  </si>
  <si>
    <t>20.0.00.85140</t>
  </si>
  <si>
    <t>20.0.00.85160</t>
  </si>
  <si>
    <t>20.0.00.85150</t>
  </si>
  <si>
    <t>Доплата к пенсии лицам, замещавшим муниципальные должности и должности муниципальной службы</t>
  </si>
  <si>
    <t>Мероприятия по осуществлению муниципального земельного контроля на территории Борисоглебского сельского поселения</t>
  </si>
  <si>
    <t>20.0.00.85170</t>
  </si>
  <si>
    <t>20.0.00.85180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</si>
  <si>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</si>
  <si>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</si>
  <si>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</si>
  <si>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2017 и 2018 годов</t>
  </si>
  <si>
    <t>01.1.03.65020</t>
  </si>
  <si>
    <t>01.2.04.65040</t>
  </si>
  <si>
    <t>01.3.01.65060</t>
  </si>
  <si>
    <t>02.1.03.65080</t>
  </si>
  <si>
    <t>03.1.01.00000</t>
  </si>
  <si>
    <t>03.1.01.65210</t>
  </si>
  <si>
    <t>Финасовые средства на взнос капитального ремонта за нанимателей жилых помещений муниципального жилья</t>
  </si>
  <si>
    <t>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</si>
  <si>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05.2.01.S1230</t>
  </si>
  <si>
    <t>09.0.00.0000</t>
  </si>
  <si>
    <t>730</t>
  </si>
  <si>
    <t>Условно утвержденные</t>
  </si>
  <si>
    <t>решению вопросов местного значения на 2016 год</t>
  </si>
  <si>
    <t>2018 год           (руб.)</t>
  </si>
  <si>
    <t>за 2015 год</t>
  </si>
  <si>
    <t>2018 год</t>
  </si>
  <si>
    <t>2018 год                        (руб.)</t>
  </si>
  <si>
    <t xml:space="preserve">от                              №  </t>
  </si>
  <si>
    <t>Программа муниципальных внутренних заимствований</t>
  </si>
  <si>
    <t>Борисоглебского сельского поселения на 2016 и 2017 годы</t>
  </si>
  <si>
    <t>1. Предельные размеры на 2016 и 2017годы</t>
  </si>
  <si>
    <t>Предельный размер</t>
  </si>
  <si>
    <t>на 2015 год</t>
  </si>
  <si>
    <t>на 2016 год</t>
  </si>
  <si>
    <t xml:space="preserve"> Предельный объем муниципального долга сельского поселения</t>
  </si>
  <si>
    <t xml:space="preserve"> Предельный объем расходов на обслуживание муниципального долга сельского поселения</t>
  </si>
  <si>
    <t xml:space="preserve"> Предельный объем заимствований сельского поселения</t>
  </si>
  <si>
    <t xml:space="preserve"> Предельный объем предоставления муниципальных гарантий сельского поселения</t>
  </si>
  <si>
    <t>2. Муниципальные внутренние заимствования, осуществляемые в 2016 и 2017 годах</t>
  </si>
  <si>
    <t>Виды заимствований</t>
  </si>
  <si>
    <t>Сумма (рублей) 2015 год</t>
  </si>
  <si>
    <t>Сумма (рублей)   2016 год</t>
  </si>
  <si>
    <t xml:space="preserve">1. Кредитные соглашения и договоры, заключенные от имени администрации поселения, номинированные в валюте Российской Федерации, в том числе    </t>
  </si>
  <si>
    <t xml:space="preserve">     Кредиты кредитных организаций</t>
  </si>
  <si>
    <t xml:space="preserve">     - получение</t>
  </si>
  <si>
    <t xml:space="preserve">     - погашение</t>
  </si>
  <si>
    <t>от                            г.  №</t>
  </si>
  <si>
    <t>Борисоглебского сельского поселения на 2015 год</t>
  </si>
  <si>
    <t>1. Предельные размеры на 2015 год</t>
  </si>
  <si>
    <t>2. Муниципальные внутренние заимствования, осуществляемые в 2015 году</t>
  </si>
  <si>
    <t>решению вопросов местного значения на плановый период 2017 и 2018 года</t>
  </si>
  <si>
    <t xml:space="preserve">Борисоглебского сельского поселения на 2016 год </t>
  </si>
  <si>
    <t xml:space="preserve">Борисоглебского сельского поселения на 2017 -2018  годы </t>
  </si>
  <si>
    <t>Прогноз основных характеристик бюджета Борисоглебского поселения на 2016 год и на плановый период 2017 и 2018 годов</t>
  </si>
  <si>
    <t>Бюджет 2015</t>
  </si>
  <si>
    <t>Приложение 14</t>
  </si>
  <si>
    <t>Приложение 15</t>
  </si>
  <si>
    <t>проект</t>
  </si>
  <si>
    <t>от ________________  № _____</t>
  </si>
  <si>
    <t>и муниципальных гарантий</t>
  </si>
  <si>
    <t>1. Перечень муниципальных внутренних заимствований Борисоглебского</t>
  </si>
  <si>
    <t>(руб.)</t>
  </si>
  <si>
    <t>1. Бюджетные кредиты от других бюджетов бюджетной системы Российской Федерации</t>
  </si>
  <si>
    <t>Получение</t>
  </si>
  <si>
    <t>Погашение</t>
  </si>
  <si>
    <t>2. Кредиты кредитных организаций</t>
  </si>
  <si>
    <t>2. Расходы на обслуживание муниципального долга Борисоглебского</t>
  </si>
  <si>
    <t>Объем расходов на обслуживание муниципального долга</t>
  </si>
  <si>
    <t>Обязательства</t>
  </si>
  <si>
    <t>Объем долга</t>
  </si>
  <si>
    <t>на                               01.01.2016</t>
  </si>
  <si>
    <t>на                       01.01.2017</t>
  </si>
  <si>
    <t>на                   01.01.2018</t>
  </si>
  <si>
    <t>на               01.01.2019</t>
  </si>
  <si>
    <t>Кредиты кредитных организаций</t>
  </si>
  <si>
    <t>Бюджетные кредиты</t>
  </si>
  <si>
    <t>Обязательства по муниципальным гарантиям</t>
  </si>
  <si>
    <t>ВСЕГО</t>
  </si>
  <si>
    <t>(процентов)</t>
  </si>
  <si>
    <t>1. Кредиты кредитных организаций</t>
  </si>
  <si>
    <t>2. Бюджетные кредиты</t>
  </si>
  <si>
    <t xml:space="preserve">5. Объем обязательств по муниципальным гарантиям </t>
  </si>
  <si>
    <t xml:space="preserve">Объем предоставляемых муниципальных гарантий </t>
  </si>
  <si>
    <t>к Решению Муниципального совета</t>
  </si>
  <si>
    <t xml:space="preserve">третьего созыва </t>
  </si>
  <si>
    <t xml:space="preserve"> на плановый период 2017 и 2018 годов</t>
  </si>
  <si>
    <t>сельского поселения на плановый период 2017 и 2018 годов</t>
  </si>
  <si>
    <t>сельского поселения на 2016 год и на плановый период 2017 и 2018 годов</t>
  </si>
  <si>
    <t>3. Объем муниципального долга Борисоглебского сельского поселения (прогноз)</t>
  </si>
  <si>
    <t>4. Структура муниципального долга Борисоглебского сельского поселения (прогноз)</t>
  </si>
  <si>
    <t>4. Структура муниципального долга сельского поселения (прогноз)</t>
  </si>
  <si>
    <t xml:space="preserve">сельского поселения на 2016 год </t>
  </si>
  <si>
    <t>Борисоглебского сельского поселения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</si>
</sst>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_р_._-;\-* #,##0_р_._-;_-* &quot;-&quot;?_р_._-;_-@_-"/>
    <numFmt numFmtId="166" formatCode="_-* #,##0_р_._-;\-* #,##0_р_._-;_-* &quot;-&quot;??_р_._-;_-@_-"/>
    <numFmt numFmtId="167" formatCode="_-* #,##0.0_р_._-;\-* #,##0.0_р_._-;_-* &quot;-&quot;?_р_._-;_-@_-"/>
    <numFmt numFmtId="168" formatCode="_-* #,##0.0_р_._-;\-* #,##0.0_р_._-;_-* &quot;-&quot;??_р_._-;_-@_-"/>
  </numFmts>
  <fonts count="33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i/>
      <sz val="12"/>
      <color indexed="8"/>
      <name val="Times New Roman"/>
      <family val="1"/>
      <charset val="204"/>
    </font>
    <font>
      <sz val="12"/>
      <name val="TimesNewRomanPSMT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5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2" borderId="0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3" fillId="0" borderId="0" xfId="0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0" fontId="0" fillId="0" borderId="0" xfId="0" applyBorder="1"/>
    <xf numFmtId="0" fontId="12" fillId="0" borderId="0" xfId="0" applyFont="1"/>
    <xf numFmtId="0" fontId="10" fillId="0" borderId="0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2" fillId="0" borderId="1" xfId="0" applyFont="1" applyBorder="1"/>
    <xf numFmtId="0" fontId="14" fillId="0" borderId="0" xfId="0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Alignment="1"/>
    <xf numFmtId="2" fontId="11" fillId="2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2" fontId="12" fillId="2" borderId="1" xfId="0" applyNumberFormat="1" applyFont="1" applyFill="1" applyBorder="1" applyAlignment="1">
      <alignment vertical="center"/>
    </xf>
    <xf numFmtId="2" fontId="17" fillId="2" borderId="1" xfId="0" applyNumberFormat="1" applyFont="1" applyFill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/>
    <xf numFmtId="0" fontId="10" fillId="2" borderId="0" xfId="0" applyFont="1" applyFill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9" fillId="0" borderId="0" xfId="0" applyFont="1" applyBorder="1"/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0" fillId="5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4" fillId="0" borderId="0" xfId="0" applyFont="1" applyBorder="1"/>
    <xf numFmtId="0" fontId="15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64" fontId="20" fillId="0" borderId="0" xfId="0" applyNumberFormat="1" applyFont="1" applyBorder="1"/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4" fontId="10" fillId="5" borderId="1" xfId="0" applyNumberFormat="1" applyFont="1" applyFill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7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2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righ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/>
    <xf numFmtId="0" fontId="24" fillId="0" borderId="0" xfId="0" applyFont="1" applyAlignment="1">
      <alignment vertical="center" wrapText="1"/>
    </xf>
    <xf numFmtId="0" fontId="24" fillId="0" borderId="0" xfId="0" applyFont="1"/>
    <xf numFmtId="0" fontId="26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7" fillId="3" borderId="0" xfId="0" applyFont="1" applyFill="1"/>
    <xf numFmtId="0" fontId="26" fillId="3" borderId="0" xfId="0" applyFont="1" applyFill="1"/>
    <xf numFmtId="0" fontId="26" fillId="3" borderId="0" xfId="0" applyFont="1" applyFill="1" applyAlignment="1">
      <alignment horizontal="right"/>
    </xf>
    <xf numFmtId="1" fontId="25" fillId="3" borderId="1" xfId="0" applyNumberFormat="1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1" fontId="26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wrapText="1" shrinkToFit="1"/>
    </xf>
    <xf numFmtId="0" fontId="22" fillId="0" borderId="2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29" fillId="0" borderId="1" xfId="0" applyFont="1" applyBorder="1" applyAlignment="1">
      <alignment vertical="center" wrapText="1" shrinkToFit="1"/>
    </xf>
    <xf numFmtId="0" fontId="12" fillId="2" borderId="2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2" fontId="8" fillId="2" borderId="3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" fontId="2" fillId="0" borderId="3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2" fontId="2" fillId="2" borderId="3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6" fillId="0" borderId="0" xfId="0" applyFont="1"/>
    <xf numFmtId="0" fontId="12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6" fontId="12" fillId="0" borderId="1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166" fontId="11" fillId="0" borderId="3" xfId="0" applyNumberFormat="1" applyFont="1" applyBorder="1" applyAlignment="1">
      <alignment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166" fontId="12" fillId="0" borderId="3" xfId="0" applyNumberFormat="1" applyFont="1" applyBorder="1" applyAlignment="1">
      <alignment vertical="center" wrapText="1"/>
    </xf>
    <xf numFmtId="166" fontId="12" fillId="0" borderId="3" xfId="0" applyNumberFormat="1" applyFont="1" applyBorder="1" applyAlignment="1">
      <alignment horizontal="center" vertical="center"/>
    </xf>
    <xf numFmtId="0" fontId="30" fillId="0" borderId="10" xfId="0" applyFont="1" applyBorder="1"/>
    <xf numFmtId="166" fontId="12" fillId="0" borderId="10" xfId="0" applyNumberFormat="1" applyFont="1" applyBorder="1" applyAlignment="1"/>
    <xf numFmtId="166" fontId="12" fillId="0" borderId="10" xfId="0" applyNumberFormat="1" applyFont="1" applyBorder="1" applyAlignment="1">
      <alignment horizontal="center"/>
    </xf>
    <xf numFmtId="0" fontId="30" fillId="0" borderId="4" xfId="0" applyFont="1" applyBorder="1"/>
    <xf numFmtId="0" fontId="17" fillId="0" borderId="4" xfId="0" applyFont="1" applyBorder="1"/>
    <xf numFmtId="167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168" fontId="11" fillId="0" borderId="3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68" fontId="12" fillId="0" borderId="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168" fontId="12" fillId="0" borderId="10" xfId="0" applyNumberFormat="1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6" fillId="0" borderId="0" xfId="0" applyFont="1" applyAlignment="1"/>
    <xf numFmtId="0" fontId="16" fillId="0" borderId="0" xfId="2" applyFont="1" applyFill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16" fillId="0" borderId="4" xfId="0" applyNumberFormat="1" applyFont="1" applyBorder="1" applyAlignment="1">
      <alignment horizontal="right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3" applyFont="1" applyFill="1"/>
    <xf numFmtId="0" fontId="16" fillId="0" borderId="15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4" fontId="16" fillId="0" borderId="1" xfId="3" applyNumberFormat="1" applyFont="1" applyFill="1" applyBorder="1" applyAlignment="1">
      <alignment horizontal="right" vertical="center" wrapText="1"/>
    </xf>
    <xf numFmtId="0" fontId="16" fillId="0" borderId="3" xfId="3" applyFont="1" applyFill="1" applyBorder="1" applyAlignment="1">
      <alignment vertical="center" wrapText="1"/>
    </xf>
    <xf numFmtId="4" fontId="16" fillId="0" borderId="3" xfId="3" applyNumberFormat="1" applyFont="1" applyFill="1" applyBorder="1" applyAlignment="1">
      <alignment horizontal="right" vertical="center" wrapText="1"/>
    </xf>
    <xf numFmtId="0" fontId="13" fillId="0" borderId="1" xfId="3" applyFont="1" applyFill="1" applyBorder="1" applyAlignment="1">
      <alignment vertical="center" wrapText="1"/>
    </xf>
    <xf numFmtId="4" fontId="13" fillId="0" borderId="1" xfId="3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1" xfId="3" applyFont="1" applyFill="1" applyBorder="1" applyAlignment="1">
      <alignment horizontal="center" vertical="center" wrapText="1"/>
    </xf>
    <xf numFmtId="164" fontId="16" fillId="0" borderId="1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vertical="center" wrapText="1"/>
    </xf>
    <xf numFmtId="1" fontId="13" fillId="0" borderId="1" xfId="3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12" fillId="0" borderId="0" xfId="0" applyFont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0" fontId="3" fillId="2" borderId="7" xfId="0" applyFont="1" applyFill="1" applyBorder="1"/>
    <xf numFmtId="0" fontId="2" fillId="0" borderId="0" xfId="0" applyFont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/>
    <xf numFmtId="0" fontId="10" fillId="0" borderId="0" xfId="0" applyFont="1" applyAlignment="1">
      <alignment horizontal="center" wrapText="1"/>
    </xf>
    <xf numFmtId="0" fontId="10" fillId="0" borderId="1" xfId="0" applyFont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6" borderId="2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13" fillId="0" borderId="0" xfId="0" applyFont="1" applyAlignment="1">
      <alignment horizontal="center"/>
    </xf>
    <xf numFmtId="0" fontId="25" fillId="3" borderId="0" xfId="0" applyFont="1" applyFill="1" applyAlignment="1">
      <alignment horizontal="center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2" fillId="0" borderId="0" xfId="3" applyFont="1" applyFill="1" applyAlignment="1">
      <alignment horizontal="center"/>
    </xf>
    <xf numFmtId="0" fontId="16" fillId="0" borderId="3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_Решение Собрания 200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6;&#1085;&#1086;&#1084;&#1080;&#1089;&#1090;/&#1041;&#1102;&#1076;&#1078;&#1077;&#1090;%202015-2017%20&#1075;&#1086;&#1076;&#1086;&#1074;/&#1056;&#1052;&#1057;%20273%20&#1086;&#1090;%2027.01.2015/&#1056;&#1052;&#1057;%20&#8470;273%20%2027.01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15"/>
      <sheetName val="дох 16-17"/>
      <sheetName val="по разд 15"/>
      <sheetName val="по разд 16-17"/>
      <sheetName val="по виду расх 15"/>
      <sheetName val="по виду расх16-17"/>
      <sheetName val="5"/>
      <sheetName val="6"/>
      <sheetName val="источники"/>
      <sheetName val="источ. 16-17"/>
      <sheetName val="заимств.2015"/>
      <sheetName val="заимств.16-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2">
          <cell r="C12">
            <v>504000</v>
          </cell>
        </row>
      </sheetData>
      <sheetData sheetId="9">
        <row r="12">
          <cell r="C12">
            <v>180000</v>
          </cell>
          <cell r="D12">
            <v>150000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E19" sqref="E19"/>
    </sheetView>
  </sheetViews>
  <sheetFormatPr defaultRowHeight="12.75"/>
  <cols>
    <col min="1" max="1" width="4.85546875" customWidth="1"/>
    <col min="2" max="2" width="21.140625" customWidth="1"/>
    <col min="3" max="3" width="61.85546875" customWidth="1"/>
  </cols>
  <sheetData>
    <row r="1" spans="1:3" ht="15">
      <c r="A1" s="452" t="s">
        <v>17</v>
      </c>
      <c r="B1" s="452"/>
      <c r="C1" s="452"/>
    </row>
    <row r="2" spans="1:3" ht="15">
      <c r="A2" s="452" t="s">
        <v>13</v>
      </c>
      <c r="B2" s="452"/>
      <c r="C2" s="452"/>
    </row>
    <row r="3" spans="1:3" ht="15">
      <c r="A3" s="452" t="s">
        <v>18</v>
      </c>
      <c r="B3" s="452"/>
      <c r="C3" s="452"/>
    </row>
    <row r="4" spans="1:3" ht="15">
      <c r="A4" s="452" t="s">
        <v>255</v>
      </c>
      <c r="B4" s="452"/>
      <c r="C4" s="452"/>
    </row>
    <row r="5" spans="1:3">
      <c r="A5" s="269"/>
      <c r="B5" s="270" t="s">
        <v>286</v>
      </c>
      <c r="C5" s="269" t="s">
        <v>349</v>
      </c>
    </row>
    <row r="8" spans="1:3" ht="15.75" customHeight="1">
      <c r="A8" s="453" t="s">
        <v>293</v>
      </c>
      <c r="B8" s="453"/>
      <c r="C8" s="453"/>
    </row>
    <row r="9" spans="1:3" ht="15">
      <c r="A9" s="449" t="s">
        <v>233</v>
      </c>
      <c r="B9" s="450"/>
      <c r="C9" s="451"/>
    </row>
    <row r="10" spans="1:3" ht="31.5" customHeight="1">
      <c r="A10" s="165">
        <v>850</v>
      </c>
      <c r="B10" s="297" t="s">
        <v>362</v>
      </c>
      <c r="C10" s="298" t="s">
        <v>363</v>
      </c>
    </row>
    <row r="11" spans="1:3" ht="63" customHeight="1">
      <c r="A11" s="165">
        <v>850</v>
      </c>
      <c r="B11" s="297" t="s">
        <v>364</v>
      </c>
      <c r="C11" s="298" t="s">
        <v>365</v>
      </c>
    </row>
    <row r="12" spans="1:3" ht="35.25" customHeight="1">
      <c r="A12" s="165">
        <v>850</v>
      </c>
      <c r="B12" s="299" t="s">
        <v>294</v>
      </c>
      <c r="C12" s="300" t="s">
        <v>366</v>
      </c>
    </row>
    <row r="13" spans="1:3" ht="51" customHeight="1">
      <c r="A13" s="165">
        <v>850</v>
      </c>
      <c r="B13" s="301" t="s">
        <v>367</v>
      </c>
      <c r="C13" s="298" t="s">
        <v>368</v>
      </c>
    </row>
    <row r="14" spans="1:3" ht="60.75" customHeight="1">
      <c r="A14" s="165">
        <v>850</v>
      </c>
      <c r="B14" s="301" t="s">
        <v>369</v>
      </c>
      <c r="C14" s="298" t="s">
        <v>370</v>
      </c>
    </row>
    <row r="15" spans="1:3" ht="44.25" customHeight="1">
      <c r="A15" s="165">
        <v>850</v>
      </c>
      <c r="B15" s="299" t="s">
        <v>295</v>
      </c>
      <c r="C15" s="298" t="s">
        <v>371</v>
      </c>
    </row>
    <row r="16" spans="1:3" ht="37.5" customHeight="1">
      <c r="A16" s="165">
        <v>850</v>
      </c>
      <c r="B16" s="302" t="s">
        <v>296</v>
      </c>
      <c r="C16" s="300" t="s">
        <v>372</v>
      </c>
    </row>
    <row r="17" spans="1:3" ht="33" customHeight="1">
      <c r="A17" s="165">
        <v>850</v>
      </c>
      <c r="B17" s="302" t="s">
        <v>297</v>
      </c>
      <c r="C17" s="298" t="s">
        <v>373</v>
      </c>
    </row>
    <row r="18" spans="1:3" ht="90.75" customHeight="1">
      <c r="A18" s="165">
        <v>850</v>
      </c>
      <c r="B18" s="302" t="s">
        <v>395</v>
      </c>
      <c r="C18" s="298" t="s">
        <v>394</v>
      </c>
    </row>
    <row r="19" spans="1:3" ht="47.25" customHeight="1">
      <c r="A19" s="165">
        <v>850</v>
      </c>
      <c r="B19" s="303" t="s">
        <v>298</v>
      </c>
      <c r="C19" s="298" t="s">
        <v>374</v>
      </c>
    </row>
    <row r="20" spans="1:3" ht="62.25" customHeight="1">
      <c r="A20" s="165">
        <v>850</v>
      </c>
      <c r="B20" s="303" t="s">
        <v>299</v>
      </c>
      <c r="C20" s="300" t="s">
        <v>375</v>
      </c>
    </row>
    <row r="21" spans="1:3" ht="45.75" customHeight="1">
      <c r="A21" s="165">
        <v>850</v>
      </c>
      <c r="B21" s="303" t="s">
        <v>300</v>
      </c>
      <c r="C21" s="300" t="s">
        <v>376</v>
      </c>
    </row>
    <row r="22" spans="1:3" ht="78" customHeight="1">
      <c r="A22" s="165">
        <v>850</v>
      </c>
      <c r="B22" s="303" t="s">
        <v>301</v>
      </c>
      <c r="C22" s="298" t="s">
        <v>377</v>
      </c>
    </row>
    <row r="23" spans="1:3" ht="62.25" customHeight="1">
      <c r="A23" s="165">
        <v>850</v>
      </c>
      <c r="B23" s="302" t="s">
        <v>302</v>
      </c>
      <c r="C23" s="300" t="s">
        <v>378</v>
      </c>
    </row>
    <row r="24" spans="1:3" ht="47.25" customHeight="1">
      <c r="A24" s="165">
        <v>850</v>
      </c>
      <c r="B24" s="303" t="s">
        <v>303</v>
      </c>
      <c r="C24" s="298" t="s">
        <v>379</v>
      </c>
    </row>
    <row r="25" spans="1:3" ht="27.75" customHeight="1">
      <c r="A25" s="165">
        <v>850</v>
      </c>
      <c r="B25" s="303" t="s">
        <v>304</v>
      </c>
      <c r="C25" s="300" t="s">
        <v>380</v>
      </c>
    </row>
    <row r="26" spans="1:3" ht="66" customHeight="1">
      <c r="A26" s="165">
        <v>850</v>
      </c>
      <c r="B26" s="303" t="s">
        <v>305</v>
      </c>
      <c r="C26" s="298" t="s">
        <v>381</v>
      </c>
    </row>
    <row r="27" spans="1:3" ht="63" customHeight="1">
      <c r="A27" s="165">
        <v>850</v>
      </c>
      <c r="B27" s="304" t="s">
        <v>306</v>
      </c>
      <c r="C27" s="298" t="s">
        <v>380</v>
      </c>
    </row>
    <row r="28" spans="1:3" ht="30.75" customHeight="1">
      <c r="A28" s="165">
        <v>850</v>
      </c>
      <c r="B28" s="303" t="s">
        <v>307</v>
      </c>
      <c r="C28" s="298" t="s">
        <v>382</v>
      </c>
    </row>
    <row r="29" spans="1:3" ht="94.5" customHeight="1">
      <c r="A29" s="165">
        <v>850</v>
      </c>
      <c r="B29" s="303" t="s">
        <v>395</v>
      </c>
      <c r="C29" s="298" t="s">
        <v>394</v>
      </c>
    </row>
    <row r="30" spans="1:3" ht="30" customHeight="1">
      <c r="A30" s="165">
        <v>850</v>
      </c>
      <c r="B30" s="303" t="s">
        <v>308</v>
      </c>
      <c r="C30" s="305" t="s">
        <v>383</v>
      </c>
    </row>
    <row r="31" spans="1:3" ht="66" customHeight="1">
      <c r="A31" s="165">
        <v>850</v>
      </c>
      <c r="B31" s="303" t="s">
        <v>309</v>
      </c>
      <c r="C31" s="298" t="s">
        <v>384</v>
      </c>
    </row>
    <row r="32" spans="1:3" ht="47.25" customHeight="1">
      <c r="A32" s="165">
        <v>850</v>
      </c>
      <c r="B32" s="303" t="s">
        <v>310</v>
      </c>
      <c r="C32" s="298" t="s">
        <v>385</v>
      </c>
    </row>
    <row r="33" spans="1:3" ht="45.75" customHeight="1">
      <c r="A33" s="165">
        <v>850</v>
      </c>
      <c r="B33" s="303" t="s">
        <v>311</v>
      </c>
      <c r="C33" s="298" t="s">
        <v>386</v>
      </c>
    </row>
    <row r="34" spans="1:3" ht="42" customHeight="1">
      <c r="A34" s="165">
        <v>850</v>
      </c>
      <c r="B34" s="302" t="s">
        <v>312</v>
      </c>
      <c r="C34" s="300" t="s">
        <v>387</v>
      </c>
    </row>
    <row r="35" spans="1:3" ht="45.75" customHeight="1">
      <c r="A35" s="165">
        <v>850</v>
      </c>
      <c r="B35" s="302" t="s">
        <v>313</v>
      </c>
      <c r="C35" s="306" t="s">
        <v>388</v>
      </c>
    </row>
    <row r="36" spans="1:3" ht="29.25" customHeight="1">
      <c r="A36" s="165">
        <v>850</v>
      </c>
      <c r="B36" s="302" t="s">
        <v>314</v>
      </c>
      <c r="C36" s="298" t="s">
        <v>389</v>
      </c>
    </row>
    <row r="37" spans="1:3" ht="45" customHeight="1">
      <c r="A37" s="165">
        <v>850</v>
      </c>
      <c r="B37" s="307" t="s">
        <v>315</v>
      </c>
      <c r="C37" s="308" t="s">
        <v>146</v>
      </c>
    </row>
    <row r="38" spans="1:3" ht="26.25" customHeight="1">
      <c r="A38" s="165">
        <v>850</v>
      </c>
      <c r="B38" s="307" t="s">
        <v>316</v>
      </c>
      <c r="C38" s="308" t="s">
        <v>148</v>
      </c>
    </row>
    <row r="39" spans="1:3" ht="47.25">
      <c r="A39" s="165">
        <v>850</v>
      </c>
      <c r="B39" s="307" t="s">
        <v>317</v>
      </c>
      <c r="C39" s="308" t="s">
        <v>318</v>
      </c>
    </row>
    <row r="40" spans="1:3" ht="47.25">
      <c r="A40" s="165">
        <v>850</v>
      </c>
      <c r="B40" s="307" t="s">
        <v>319</v>
      </c>
      <c r="C40" s="308" t="s">
        <v>320</v>
      </c>
    </row>
    <row r="41" spans="1:3" ht="31.5">
      <c r="A41" s="165">
        <v>850</v>
      </c>
      <c r="B41" s="302" t="s">
        <v>321</v>
      </c>
      <c r="C41" s="309" t="s">
        <v>20</v>
      </c>
    </row>
    <row r="42" spans="1:3" ht="31.5">
      <c r="A42" s="165">
        <v>850</v>
      </c>
      <c r="B42" s="302" t="s">
        <v>322</v>
      </c>
      <c r="C42" s="309" t="s">
        <v>27</v>
      </c>
    </row>
  </sheetData>
  <mergeCells count="6">
    <mergeCell ref="A9:C9"/>
    <mergeCell ref="A1:C1"/>
    <mergeCell ref="A2:C2"/>
    <mergeCell ref="A3:C3"/>
    <mergeCell ref="A4:C4"/>
    <mergeCell ref="A8:C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opLeftCell="A7" workbookViewId="0">
      <selection activeCell="B1" sqref="B1:D20"/>
    </sheetView>
  </sheetViews>
  <sheetFormatPr defaultRowHeight="16.5"/>
  <cols>
    <col min="1" max="1" width="0.5703125" style="2" customWidth="1"/>
    <col min="2" max="2" width="9.140625" style="2"/>
    <col min="3" max="3" width="58.5703125" style="2" customWidth="1"/>
    <col min="4" max="4" width="16.5703125" style="2" customWidth="1"/>
    <col min="5" max="16384" width="9.140625" style="2"/>
  </cols>
  <sheetData>
    <row r="1" spans="2:4">
      <c r="B1" s="457" t="s">
        <v>276</v>
      </c>
      <c r="C1" s="457"/>
      <c r="D1" s="457"/>
    </row>
    <row r="2" spans="2:4">
      <c r="B2" s="457" t="s">
        <v>13</v>
      </c>
      <c r="C2" s="457"/>
      <c r="D2" s="457"/>
    </row>
    <row r="3" spans="2:4">
      <c r="B3" s="457" t="s">
        <v>18</v>
      </c>
      <c r="C3" s="457"/>
      <c r="D3" s="457"/>
    </row>
    <row r="4" spans="2:4">
      <c r="B4" s="490" t="s">
        <v>255</v>
      </c>
      <c r="C4" s="490"/>
      <c r="D4" s="490"/>
    </row>
    <row r="5" spans="2:4">
      <c r="B5" s="136" t="s">
        <v>286</v>
      </c>
      <c r="C5" s="457" t="s">
        <v>358</v>
      </c>
      <c r="D5" s="457"/>
    </row>
    <row r="6" spans="2:4">
      <c r="B6" s="470"/>
      <c r="C6" s="470"/>
      <c r="D6" s="470"/>
    </row>
    <row r="7" spans="2:4">
      <c r="B7" s="491" t="s">
        <v>236</v>
      </c>
      <c r="C7" s="491"/>
      <c r="D7" s="491"/>
    </row>
    <row r="8" spans="2:4">
      <c r="B8" s="492" t="s">
        <v>237</v>
      </c>
      <c r="C8" s="492"/>
      <c r="D8" s="492"/>
    </row>
    <row r="9" spans="2:4">
      <c r="B9" s="492" t="s">
        <v>238</v>
      </c>
      <c r="C9" s="493"/>
      <c r="D9" s="493"/>
    </row>
    <row r="10" spans="2:4">
      <c r="B10" s="492" t="s">
        <v>553</v>
      </c>
      <c r="C10" s="493"/>
      <c r="D10" s="493"/>
    </row>
    <row r="12" spans="2:4" ht="34.5" customHeight="1">
      <c r="B12" s="137" t="s">
        <v>239</v>
      </c>
      <c r="C12" s="137" t="s">
        <v>240</v>
      </c>
      <c r="D12" s="137" t="s">
        <v>274</v>
      </c>
    </row>
    <row r="13" spans="2:4" ht="33">
      <c r="B13" s="8">
        <v>1</v>
      </c>
      <c r="C13" s="23" t="s">
        <v>241</v>
      </c>
      <c r="D13" s="139">
        <v>294626.17</v>
      </c>
    </row>
    <row r="14" spans="2:4" ht="33">
      <c r="B14" s="8">
        <v>2</v>
      </c>
      <c r="C14" s="23" t="s">
        <v>242</v>
      </c>
      <c r="D14" s="139">
        <v>579246.84</v>
      </c>
    </row>
    <row r="15" spans="2:4" ht="33">
      <c r="B15" s="8">
        <v>3</v>
      </c>
      <c r="C15" s="23" t="s">
        <v>243</v>
      </c>
      <c r="D15" s="139">
        <v>82813.36</v>
      </c>
    </row>
    <row r="16" spans="2:4" ht="38.25" customHeight="1">
      <c r="B16" s="8">
        <v>4</v>
      </c>
      <c r="C16" s="23" t="s">
        <v>244</v>
      </c>
      <c r="D16" s="139">
        <v>60122.33</v>
      </c>
    </row>
    <row r="17" spans="2:4" ht="33">
      <c r="B17" s="8">
        <v>5</v>
      </c>
      <c r="C17" s="23" t="s">
        <v>245</v>
      </c>
      <c r="D17" s="139">
        <v>67210.17</v>
      </c>
    </row>
    <row r="18" spans="2:4" ht="43.5" customHeight="1">
      <c r="B18" s="138">
        <v>6</v>
      </c>
      <c r="C18" s="43" t="s">
        <v>246</v>
      </c>
      <c r="D18" s="139">
        <v>65726.8</v>
      </c>
    </row>
    <row r="19" spans="2:4" ht="21.75" customHeight="1">
      <c r="B19" s="494" t="s">
        <v>66</v>
      </c>
      <c r="C19" s="495"/>
      <c r="D19" s="227">
        <f>SUM(D13:D18)</f>
        <v>1149745.67</v>
      </c>
    </row>
  </sheetData>
  <mergeCells count="11">
    <mergeCell ref="B7:D7"/>
    <mergeCell ref="B8:D8"/>
    <mergeCell ref="B9:D9"/>
    <mergeCell ref="B10:D10"/>
    <mergeCell ref="B19:C19"/>
    <mergeCell ref="B6:D6"/>
    <mergeCell ref="B1:D1"/>
    <mergeCell ref="B2:D2"/>
    <mergeCell ref="B3:D3"/>
    <mergeCell ref="B4:D4"/>
    <mergeCell ref="C5:D5"/>
  </mergeCells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opLeftCell="A7" workbookViewId="0">
      <selection activeCell="B1" sqref="B1:E20"/>
    </sheetView>
  </sheetViews>
  <sheetFormatPr defaultRowHeight="12.75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>
      <c r="B1" s="461" t="s">
        <v>275</v>
      </c>
      <c r="C1" s="461"/>
      <c r="D1" s="461"/>
      <c r="E1" s="461"/>
    </row>
    <row r="2" spans="2:5">
      <c r="B2" s="461" t="s">
        <v>13</v>
      </c>
      <c r="C2" s="461"/>
      <c r="D2" s="461"/>
      <c r="E2" s="461"/>
    </row>
    <row r="3" spans="2:5">
      <c r="B3" s="461" t="s">
        <v>18</v>
      </c>
      <c r="C3" s="461"/>
      <c r="D3" s="461"/>
      <c r="E3" s="461"/>
    </row>
    <row r="4" spans="2:5">
      <c r="B4" s="496" t="s">
        <v>255</v>
      </c>
      <c r="C4" s="496"/>
      <c r="D4" s="496"/>
      <c r="E4" s="496"/>
    </row>
    <row r="5" spans="2:5">
      <c r="B5" s="174" t="s">
        <v>286</v>
      </c>
      <c r="C5" s="461" t="s">
        <v>359</v>
      </c>
      <c r="D5" s="461"/>
      <c r="E5" s="462"/>
    </row>
    <row r="6" spans="2:5">
      <c r="B6" s="462"/>
      <c r="C6" s="462"/>
      <c r="D6" s="462"/>
    </row>
    <row r="7" spans="2:5" ht="16.5">
      <c r="B7" s="491" t="s">
        <v>236</v>
      </c>
      <c r="C7" s="491"/>
      <c r="D7" s="491"/>
      <c r="E7" s="2"/>
    </row>
    <row r="8" spans="2:5" ht="16.5">
      <c r="B8" s="492" t="s">
        <v>237</v>
      </c>
      <c r="C8" s="492"/>
      <c r="D8" s="492"/>
      <c r="E8" s="2"/>
    </row>
    <row r="9" spans="2:5" ht="16.5">
      <c r="B9" s="492" t="s">
        <v>238</v>
      </c>
      <c r="C9" s="493"/>
      <c r="D9" s="493"/>
      <c r="E9" s="2"/>
    </row>
    <row r="10" spans="2:5" ht="16.5">
      <c r="B10" s="492" t="s">
        <v>581</v>
      </c>
      <c r="C10" s="493"/>
      <c r="D10" s="493"/>
      <c r="E10" s="2"/>
    </row>
    <row r="11" spans="2:5" ht="16.5">
      <c r="B11" s="2"/>
      <c r="C11" s="2"/>
      <c r="D11" s="2"/>
      <c r="E11" s="2"/>
    </row>
    <row r="12" spans="2:5" ht="34.5" customHeight="1">
      <c r="B12" s="137" t="s">
        <v>239</v>
      </c>
      <c r="C12" s="137" t="s">
        <v>240</v>
      </c>
      <c r="D12" s="137" t="s">
        <v>289</v>
      </c>
      <c r="E12" s="137" t="s">
        <v>554</v>
      </c>
    </row>
    <row r="13" spans="2:5" ht="34.5" customHeight="1">
      <c r="B13" s="229">
        <v>1</v>
      </c>
      <c r="C13" s="23" t="s">
        <v>241</v>
      </c>
      <c r="D13" s="239">
        <v>305233.78999999998</v>
      </c>
      <c r="E13" s="239">
        <v>0</v>
      </c>
    </row>
    <row r="14" spans="2:5" ht="34.5" customHeight="1">
      <c r="B14" s="229">
        <v>2</v>
      </c>
      <c r="C14" s="23" t="s">
        <v>242</v>
      </c>
      <c r="D14" s="239">
        <v>600101.85</v>
      </c>
      <c r="E14" s="239">
        <v>0</v>
      </c>
    </row>
    <row r="15" spans="2:5" ht="34.5" customHeight="1">
      <c r="B15" s="229">
        <v>3</v>
      </c>
      <c r="C15" s="23" t="s">
        <v>243</v>
      </c>
      <c r="D15" s="239">
        <v>85794.94</v>
      </c>
      <c r="E15" s="239">
        <v>0</v>
      </c>
    </row>
    <row r="16" spans="2:5" ht="34.5" customHeight="1">
      <c r="B16" s="229">
        <v>4</v>
      </c>
      <c r="C16" s="23" t="s">
        <v>244</v>
      </c>
      <c r="D16" s="239">
        <v>62286.95</v>
      </c>
      <c r="E16" s="239">
        <v>0</v>
      </c>
    </row>
    <row r="17" spans="2:5" ht="34.5" customHeight="1">
      <c r="B17" s="229">
        <v>5</v>
      </c>
      <c r="C17" s="23" t="s">
        <v>245</v>
      </c>
      <c r="D17" s="239">
        <v>67210.17</v>
      </c>
      <c r="E17" s="239">
        <v>0</v>
      </c>
    </row>
    <row r="18" spans="2:5" ht="52.5" customHeight="1">
      <c r="B18" s="138">
        <v>6</v>
      </c>
      <c r="C18" s="43" t="s">
        <v>246</v>
      </c>
      <c r="D18" s="239">
        <v>65726.8</v>
      </c>
      <c r="E18" s="240">
        <v>65726.8</v>
      </c>
    </row>
    <row r="19" spans="2:5" ht="21.75" customHeight="1">
      <c r="B19" s="494" t="s">
        <v>66</v>
      </c>
      <c r="C19" s="495"/>
      <c r="D19" s="241">
        <f>SUM(D13:D18)</f>
        <v>1186354.4999999998</v>
      </c>
      <c r="E19" s="241">
        <f>SUM(E13:E18)</f>
        <v>65726.8</v>
      </c>
    </row>
  </sheetData>
  <mergeCells count="11">
    <mergeCell ref="B7:D7"/>
    <mergeCell ref="B8:D8"/>
    <mergeCell ref="B9:D9"/>
    <mergeCell ref="B10:D10"/>
    <mergeCell ref="B19:C19"/>
    <mergeCell ref="B6:D6"/>
    <mergeCell ref="B1:E1"/>
    <mergeCell ref="B2:E2"/>
    <mergeCell ref="B3:E3"/>
    <mergeCell ref="B4:E4"/>
    <mergeCell ref="C5:E5"/>
  </mergeCells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2" zoomScaleNormal="100" workbookViewId="0">
      <selection sqref="A1:D21"/>
    </sheetView>
  </sheetViews>
  <sheetFormatPr defaultRowHeight="16.5"/>
  <cols>
    <col min="1" max="1" width="26.28515625" style="2" customWidth="1"/>
    <col min="2" max="2" width="53.140625" style="2" customWidth="1"/>
    <col min="3" max="3" width="14.425781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>
      <c r="A1" s="457" t="s">
        <v>285</v>
      </c>
      <c r="B1" s="457"/>
      <c r="C1" s="457"/>
    </row>
    <row r="2" spans="1:5">
      <c r="A2" s="457" t="s">
        <v>13</v>
      </c>
      <c r="B2" s="457"/>
      <c r="C2" s="457"/>
    </row>
    <row r="3" spans="1:5">
      <c r="A3" s="457" t="s">
        <v>18</v>
      </c>
      <c r="B3" s="457"/>
      <c r="C3" s="457"/>
    </row>
    <row r="4" spans="1:5">
      <c r="A4" s="457" t="s">
        <v>255</v>
      </c>
      <c r="B4" s="457"/>
      <c r="C4" s="457"/>
    </row>
    <row r="5" spans="1:5">
      <c r="A5" s="6" t="s">
        <v>286</v>
      </c>
      <c r="B5" s="457" t="s">
        <v>360</v>
      </c>
      <c r="C5" s="457"/>
      <c r="D5" s="6"/>
    </row>
    <row r="6" spans="1:5">
      <c r="C6" s="457"/>
      <c r="D6" s="457"/>
    </row>
    <row r="7" spans="1:5">
      <c r="A7" s="454" t="s">
        <v>6</v>
      </c>
      <c r="B7" s="454"/>
      <c r="C7" s="454"/>
    </row>
    <row r="8" spans="1:5">
      <c r="A8" s="454" t="s">
        <v>7</v>
      </c>
      <c r="B8" s="454"/>
      <c r="C8" s="454"/>
    </row>
    <row r="9" spans="1:5">
      <c r="A9" s="454" t="s">
        <v>582</v>
      </c>
      <c r="B9" s="454"/>
      <c r="C9" s="454"/>
    </row>
    <row r="11" spans="1:5" ht="45" customHeight="1">
      <c r="A11" s="1" t="s">
        <v>1</v>
      </c>
      <c r="B11" s="1" t="s">
        <v>5</v>
      </c>
      <c r="C11" s="7" t="s">
        <v>269</v>
      </c>
      <c r="D11" s="9"/>
      <c r="E11" s="9"/>
    </row>
    <row r="12" spans="1:5" ht="32.25" customHeight="1">
      <c r="A12" s="125" t="s">
        <v>142</v>
      </c>
      <c r="B12" s="133" t="s">
        <v>143</v>
      </c>
      <c r="C12" s="124">
        <f>C13-C15</f>
        <v>0</v>
      </c>
      <c r="D12" s="126"/>
      <c r="E12" s="126"/>
    </row>
    <row r="13" spans="1:5" ht="33.75" customHeight="1">
      <c r="A13" s="127" t="s">
        <v>144</v>
      </c>
      <c r="B13" s="134" t="s">
        <v>145</v>
      </c>
      <c r="C13" s="140">
        <f>C14</f>
        <v>0</v>
      </c>
      <c r="D13" s="128"/>
      <c r="E13" s="128"/>
    </row>
    <row r="14" spans="1:5" ht="43.5" customHeight="1">
      <c r="A14" s="127" t="s">
        <v>150</v>
      </c>
      <c r="B14" s="135" t="s">
        <v>146</v>
      </c>
      <c r="C14" s="140">
        <v>0</v>
      </c>
      <c r="D14" s="129"/>
      <c r="E14" s="129"/>
    </row>
    <row r="15" spans="1:5" ht="45" customHeight="1">
      <c r="A15" s="127" t="s">
        <v>151</v>
      </c>
      <c r="B15" s="134" t="s">
        <v>147</v>
      </c>
      <c r="C15" s="140">
        <f>C16</f>
        <v>0</v>
      </c>
      <c r="D15" s="128"/>
      <c r="E15" s="128"/>
    </row>
    <row r="16" spans="1:5" ht="44.25" customHeight="1">
      <c r="A16" s="127" t="s">
        <v>152</v>
      </c>
      <c r="B16" s="135" t="s">
        <v>148</v>
      </c>
      <c r="C16" s="141">
        <v>0</v>
      </c>
      <c r="D16" s="130"/>
      <c r="E16" s="130"/>
    </row>
    <row r="17" spans="1:5" ht="33">
      <c r="A17" s="125" t="s">
        <v>153</v>
      </c>
      <c r="B17" s="133" t="s">
        <v>26</v>
      </c>
      <c r="C17" s="124">
        <f>C19-C18</f>
        <v>-2700000</v>
      </c>
      <c r="D17" s="126"/>
      <c r="E17" s="126"/>
    </row>
    <row r="18" spans="1:5" ht="35.25" customHeight="1">
      <c r="A18" s="19" t="s">
        <v>133</v>
      </c>
      <c r="B18" s="30" t="s">
        <v>20</v>
      </c>
      <c r="C18" s="142">
        <f>'дох 16'!C58</f>
        <v>40594124.719999999</v>
      </c>
      <c r="D18" s="131"/>
      <c r="E18" s="131"/>
    </row>
    <row r="19" spans="1:5" ht="32.25" customHeight="1">
      <c r="A19" s="19" t="s">
        <v>134</v>
      </c>
      <c r="B19" s="30" t="s">
        <v>27</v>
      </c>
      <c r="C19" s="142">
        <f>'по виду расх 16'!D152</f>
        <v>37894124.719999999</v>
      </c>
      <c r="D19" s="131"/>
      <c r="E19" s="131"/>
    </row>
    <row r="20" spans="1:5" ht="18" customHeight="1">
      <c r="A20" s="21"/>
      <c r="B20" s="14" t="s">
        <v>149</v>
      </c>
      <c r="C20" s="143">
        <f>C12+C17</f>
        <v>-2700000</v>
      </c>
      <c r="D20" s="132"/>
      <c r="E20" s="132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8740157480314965" right="0" top="0.98425196850393704" bottom="0" header="0.51181102362204722" footer="0.51181102362204722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3" zoomScaleNormal="100" workbookViewId="0">
      <selection sqref="A1:D27"/>
    </sheetView>
  </sheetViews>
  <sheetFormatPr defaultRowHeight="12.75"/>
  <cols>
    <col min="1" max="1" width="26.28515625" customWidth="1"/>
    <col min="2" max="2" width="47.7109375" customWidth="1"/>
    <col min="3" max="3" width="15.28515625" customWidth="1"/>
    <col min="4" max="4" width="13.42578125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>
      <c r="A1" s="452" t="s">
        <v>323</v>
      </c>
      <c r="B1" s="452"/>
      <c r="C1" s="452"/>
      <c r="D1" s="462"/>
    </row>
    <row r="2" spans="1:5" ht="15">
      <c r="A2" s="452" t="s">
        <v>13</v>
      </c>
      <c r="B2" s="452"/>
      <c r="C2" s="452"/>
      <c r="D2" s="462"/>
    </row>
    <row r="3" spans="1:5" ht="15">
      <c r="A3" s="452" t="s">
        <v>18</v>
      </c>
      <c r="B3" s="452"/>
      <c r="C3" s="452"/>
      <c r="D3" s="462"/>
    </row>
    <row r="4" spans="1:5" ht="15">
      <c r="A4" s="452" t="s">
        <v>255</v>
      </c>
      <c r="B4" s="452"/>
      <c r="C4" s="452"/>
      <c r="D4" s="462"/>
    </row>
    <row r="5" spans="1:5" ht="15">
      <c r="A5" s="166" t="s">
        <v>286</v>
      </c>
      <c r="B5" s="461" t="s">
        <v>361</v>
      </c>
      <c r="C5" s="461"/>
      <c r="D5" s="461"/>
    </row>
    <row r="6" spans="1:5" ht="15">
      <c r="A6" s="148"/>
      <c r="B6" s="148"/>
      <c r="C6" s="452"/>
      <c r="D6" s="452"/>
    </row>
    <row r="7" spans="1:5" ht="15.75">
      <c r="A7" s="497" t="s">
        <v>6</v>
      </c>
      <c r="B7" s="497"/>
      <c r="C7" s="497"/>
      <c r="D7" s="148"/>
    </row>
    <row r="8" spans="1:5" ht="15.75">
      <c r="A8" s="497" t="s">
        <v>7</v>
      </c>
      <c r="B8" s="497"/>
      <c r="C8" s="497"/>
      <c r="D8" s="148"/>
    </row>
    <row r="9" spans="1:5" ht="15.75">
      <c r="A9" s="497" t="s">
        <v>583</v>
      </c>
      <c r="B9" s="497"/>
      <c r="C9" s="497"/>
      <c r="D9" s="148"/>
    </row>
    <row r="10" spans="1:5" ht="15">
      <c r="A10" s="148"/>
      <c r="B10" s="148"/>
      <c r="C10" s="148"/>
      <c r="D10" s="148"/>
    </row>
    <row r="11" spans="1:5" ht="45" customHeight="1">
      <c r="A11" s="165" t="s">
        <v>1</v>
      </c>
      <c r="B11" s="165" t="s">
        <v>5</v>
      </c>
      <c r="C11" s="164" t="s">
        <v>268</v>
      </c>
      <c r="D11" s="164" t="s">
        <v>290</v>
      </c>
      <c r="E11" s="163"/>
    </row>
    <row r="12" spans="1:5" ht="27.75" customHeight="1">
      <c r="A12" s="156" t="s">
        <v>142</v>
      </c>
      <c r="B12" s="155" t="s">
        <v>143</v>
      </c>
      <c r="C12" s="168">
        <f>C13-C15</f>
        <v>0</v>
      </c>
      <c r="D12" s="168">
        <f>D13-D15</f>
        <v>0</v>
      </c>
      <c r="E12" s="146"/>
    </row>
    <row r="13" spans="1:5" ht="30" customHeight="1">
      <c r="A13" s="159" t="s">
        <v>267</v>
      </c>
      <c r="B13" s="161" t="s">
        <v>145</v>
      </c>
      <c r="C13" s="181">
        <f>C14</f>
        <v>0</v>
      </c>
      <c r="D13" s="181">
        <f>D14</f>
        <v>0</v>
      </c>
      <c r="E13" s="160"/>
    </row>
    <row r="14" spans="1:5" ht="43.5" customHeight="1">
      <c r="A14" s="159" t="s">
        <v>150</v>
      </c>
      <c r="B14" s="158" t="s">
        <v>146</v>
      </c>
      <c r="C14" s="181">
        <v>0</v>
      </c>
      <c r="D14" s="321">
        <v>0</v>
      </c>
      <c r="E14" s="162"/>
    </row>
    <row r="15" spans="1:5" ht="45" customHeight="1">
      <c r="A15" s="159" t="s">
        <v>151</v>
      </c>
      <c r="B15" s="161" t="s">
        <v>147</v>
      </c>
      <c r="C15" s="181">
        <f>C16</f>
        <v>0</v>
      </c>
      <c r="D15" s="181">
        <v>0</v>
      </c>
      <c r="E15" s="160"/>
    </row>
    <row r="16" spans="1:5" ht="44.25" customHeight="1">
      <c r="A16" s="159" t="s">
        <v>152</v>
      </c>
      <c r="B16" s="158" t="s">
        <v>148</v>
      </c>
      <c r="C16" s="182">
        <v>0</v>
      </c>
      <c r="D16" s="182">
        <v>0</v>
      </c>
      <c r="E16" s="157"/>
    </row>
    <row r="17" spans="1:5" ht="31.5">
      <c r="A17" s="156" t="s">
        <v>153</v>
      </c>
      <c r="B17" s="155" t="s">
        <v>26</v>
      </c>
      <c r="C17" s="168">
        <f>C19-C18</f>
        <v>0</v>
      </c>
      <c r="D17" s="168">
        <f>D19-D18</f>
        <v>0</v>
      </c>
      <c r="E17" s="146"/>
    </row>
    <row r="18" spans="1:5" ht="30" customHeight="1">
      <c r="A18" s="154" t="s">
        <v>133</v>
      </c>
      <c r="B18" s="153" t="s">
        <v>20</v>
      </c>
      <c r="C18" s="183">
        <f>'дох 17-18'!C50</f>
        <v>27287489.719999999</v>
      </c>
      <c r="D18" s="183">
        <f>'дох 17-18'!D50</f>
        <v>27438033</v>
      </c>
      <c r="E18" s="152"/>
    </row>
    <row r="19" spans="1:5" ht="29.25" customHeight="1">
      <c r="A19" s="154" t="s">
        <v>134</v>
      </c>
      <c r="B19" s="153" t="s">
        <v>27</v>
      </c>
      <c r="C19" s="183">
        <f>'по виду расх17-18'!D158</f>
        <v>27287489.719999999</v>
      </c>
      <c r="D19" s="183">
        <f>'по виду расх17-18'!E158</f>
        <v>27438033</v>
      </c>
      <c r="E19" s="152"/>
    </row>
    <row r="20" spans="1:5" ht="33" customHeight="1">
      <c r="A20" s="151"/>
      <c r="B20" s="150" t="s">
        <v>149</v>
      </c>
      <c r="C20" s="184">
        <f>C12+C17</f>
        <v>0</v>
      </c>
      <c r="D20" s="184">
        <f>D12+D17</f>
        <v>0</v>
      </c>
      <c r="E20" s="149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C6:D6"/>
  </mergeCells>
  <pageMargins left="0.78740157480314965" right="0" top="0.98425196850393704" bottom="0" header="0.51181102362204722" footer="0.51181102362204722"/>
  <pageSetup paperSize="9" scale="92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5" workbookViewId="0">
      <selection activeCell="B1" sqref="A1:D19"/>
    </sheetView>
  </sheetViews>
  <sheetFormatPr defaultRowHeight="23.25" customHeight="1"/>
  <cols>
    <col min="1" max="1" width="32" style="287" customWidth="1"/>
    <col min="2" max="2" width="14.7109375" style="287" customWidth="1"/>
    <col min="3" max="3" width="17.28515625" style="287" customWidth="1"/>
    <col min="4" max="4" width="20" style="287" customWidth="1"/>
    <col min="5" max="16384" width="9.140625" style="287"/>
  </cols>
  <sheetData>
    <row r="1" spans="1:4" ht="23.25" customHeight="1">
      <c r="A1" s="288"/>
      <c r="B1" s="288"/>
      <c r="C1" s="288"/>
      <c r="D1" s="288"/>
    </row>
    <row r="2" spans="1:4" ht="23.25" customHeight="1">
      <c r="A2" s="498" t="s">
        <v>340</v>
      </c>
      <c r="B2" s="498"/>
      <c r="C2" s="498"/>
      <c r="D2" s="498"/>
    </row>
    <row r="3" spans="1:4" ht="23.25" customHeight="1">
      <c r="A3" s="498" t="s">
        <v>555</v>
      </c>
      <c r="B3" s="498"/>
      <c r="C3" s="498"/>
      <c r="D3" s="498"/>
    </row>
    <row r="4" spans="1:4" ht="23.25" customHeight="1">
      <c r="A4" s="289"/>
      <c r="B4" s="289"/>
      <c r="C4" s="289"/>
      <c r="D4" s="290" t="s">
        <v>339</v>
      </c>
    </row>
    <row r="5" spans="1:4" ht="23.25" customHeight="1">
      <c r="A5" s="499" t="s">
        <v>338</v>
      </c>
      <c r="B5" s="501" t="s">
        <v>585</v>
      </c>
      <c r="C5" s="501"/>
      <c r="D5" s="499" t="s">
        <v>337</v>
      </c>
    </row>
    <row r="6" spans="1:4" ht="34.5" customHeight="1">
      <c r="A6" s="500"/>
      <c r="B6" s="281" t="s">
        <v>336</v>
      </c>
      <c r="C6" s="281" t="s">
        <v>335</v>
      </c>
      <c r="D6" s="500"/>
    </row>
    <row r="7" spans="1:4" ht="23.25" customHeight="1">
      <c r="A7" s="282" t="s">
        <v>334</v>
      </c>
      <c r="B7" s="282">
        <f>B9+B10</f>
        <v>8708</v>
      </c>
      <c r="C7" s="282">
        <f>C9+C10</f>
        <v>8500</v>
      </c>
      <c r="D7" s="291">
        <f>C7/B7*100</f>
        <v>97.611391823610475</v>
      </c>
    </row>
    <row r="8" spans="1:4" ht="23.25" customHeight="1">
      <c r="A8" s="292" t="s">
        <v>333</v>
      </c>
      <c r="B8" s="283"/>
      <c r="C8" s="283"/>
      <c r="D8" s="293"/>
    </row>
    <row r="9" spans="1:4" ht="23.25" customHeight="1">
      <c r="A9" s="283" t="s">
        <v>332</v>
      </c>
      <c r="B9" s="283">
        <v>8708</v>
      </c>
      <c r="C9" s="283">
        <v>8500</v>
      </c>
      <c r="D9" s="293">
        <f t="shared" ref="D9:D14" si="0">C9/B9*100</f>
        <v>97.611391823610475</v>
      </c>
    </row>
    <row r="10" spans="1:4" ht="23.25" customHeight="1">
      <c r="A10" s="283" t="s">
        <v>331</v>
      </c>
      <c r="B10" s="283">
        <v>0</v>
      </c>
      <c r="C10" s="283">
        <v>0</v>
      </c>
      <c r="D10" s="293">
        <v>0</v>
      </c>
    </row>
    <row r="11" spans="1:4" ht="23.25" customHeight="1">
      <c r="A11" s="282" t="s">
        <v>207</v>
      </c>
      <c r="B11" s="282">
        <v>40543</v>
      </c>
      <c r="C11" s="282">
        <v>40543</v>
      </c>
      <c r="D11" s="291">
        <f t="shared" si="0"/>
        <v>100</v>
      </c>
    </row>
    <row r="12" spans="1:4" ht="23.25" customHeight="1">
      <c r="A12" s="282" t="s">
        <v>330</v>
      </c>
      <c r="B12" s="282">
        <f>B7+B11</f>
        <v>49251</v>
      </c>
      <c r="C12" s="282">
        <f>C7+C11</f>
        <v>49043</v>
      </c>
      <c r="D12" s="291">
        <f t="shared" si="0"/>
        <v>99.577673549775639</v>
      </c>
    </row>
    <row r="13" spans="1:4" ht="23.25" customHeight="1">
      <c r="A13" s="282" t="s">
        <v>329</v>
      </c>
      <c r="B13" s="283">
        <v>53747</v>
      </c>
      <c r="C13" s="283">
        <v>48620</v>
      </c>
      <c r="D13" s="291">
        <f t="shared" si="0"/>
        <v>90.460862931884563</v>
      </c>
    </row>
    <row r="14" spans="1:4" ht="50.25" customHeight="1">
      <c r="A14" s="282" t="s">
        <v>328</v>
      </c>
      <c r="B14" s="282">
        <f>B12-B13</f>
        <v>-4496</v>
      </c>
      <c r="C14" s="282">
        <f>C12-C13</f>
        <v>423</v>
      </c>
      <c r="D14" s="291">
        <f t="shared" si="0"/>
        <v>-9.4083629893238427</v>
      </c>
    </row>
    <row r="15" spans="1:4" ht="19.5" customHeight="1">
      <c r="A15" s="284"/>
      <c r="B15" s="284"/>
      <c r="C15" s="284"/>
      <c r="D15" s="284"/>
    </row>
    <row r="16" spans="1:4" ht="23.25" hidden="1" customHeight="1">
      <c r="A16" s="284"/>
      <c r="B16" s="284"/>
      <c r="C16" s="284"/>
      <c r="D16" s="284"/>
    </row>
    <row r="17" spans="1:4" ht="23.25" customHeight="1">
      <c r="A17" s="285" t="s">
        <v>327</v>
      </c>
      <c r="B17" s="286"/>
      <c r="C17" s="286" t="s">
        <v>326</v>
      </c>
      <c r="D17" s="286"/>
    </row>
    <row r="18" spans="1:4" ht="11.25" customHeight="1">
      <c r="A18" s="286"/>
      <c r="B18" s="286"/>
      <c r="C18" s="286"/>
      <c r="D18" s="286"/>
    </row>
    <row r="19" spans="1:4" ht="18.75" customHeight="1">
      <c r="A19" s="285" t="s">
        <v>325</v>
      </c>
      <c r="B19" s="286"/>
      <c r="C19" s="286" t="s">
        <v>324</v>
      </c>
      <c r="D19" s="286"/>
    </row>
    <row r="20" spans="1:4" ht="23.25" customHeight="1">
      <c r="A20" s="286"/>
      <c r="B20" s="286"/>
      <c r="C20" s="286"/>
      <c r="D20" s="286"/>
    </row>
  </sheetData>
  <mergeCells count="5">
    <mergeCell ref="A2:D2"/>
    <mergeCell ref="A3:D3"/>
    <mergeCell ref="A5:A6"/>
    <mergeCell ref="B5:C5"/>
    <mergeCell ref="D5:D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2" sqref="C12"/>
    </sheetView>
  </sheetViews>
  <sheetFormatPr defaultRowHeight="12.75"/>
  <cols>
    <col min="1" max="1" width="33" customWidth="1"/>
    <col min="2" max="2" width="17.140625" customWidth="1"/>
    <col min="3" max="3" width="18.28515625" customWidth="1"/>
    <col min="4" max="4" width="18.7109375" customWidth="1"/>
  </cols>
  <sheetData>
    <row r="1" spans="1:4" ht="14.25">
      <c r="A1" s="502" t="s">
        <v>584</v>
      </c>
      <c r="B1" s="502"/>
      <c r="C1" s="502"/>
      <c r="D1" s="502"/>
    </row>
    <row r="2" spans="1:4" ht="15">
      <c r="A2" s="271"/>
      <c r="B2" s="271"/>
      <c r="C2" s="271"/>
      <c r="D2" s="272" t="s">
        <v>348</v>
      </c>
    </row>
    <row r="3" spans="1:4" ht="15">
      <c r="A3" s="273" t="s">
        <v>338</v>
      </c>
      <c r="B3" s="273" t="s">
        <v>347</v>
      </c>
      <c r="C3" s="273" t="s">
        <v>346</v>
      </c>
      <c r="D3" s="273" t="s">
        <v>556</v>
      </c>
    </row>
    <row r="4" spans="1:4" ht="48.75" customHeight="1">
      <c r="A4" s="274" t="s">
        <v>345</v>
      </c>
      <c r="B4" s="274">
        <f>SUM(B5:B6)</f>
        <v>40594</v>
      </c>
      <c r="C4" s="274">
        <f>SUM(C5:C6)</f>
        <v>27287</v>
      </c>
      <c r="D4" s="274">
        <f>SUM(D5:D6)</f>
        <v>27438</v>
      </c>
    </row>
    <row r="5" spans="1:4" ht="15">
      <c r="A5" s="275" t="s">
        <v>344</v>
      </c>
      <c r="B5" s="275">
        <v>9580</v>
      </c>
      <c r="C5" s="275">
        <v>9362</v>
      </c>
      <c r="D5" s="275">
        <v>9557</v>
      </c>
    </row>
    <row r="6" spans="1:4" ht="37.5" customHeight="1">
      <c r="A6" s="275" t="s">
        <v>343</v>
      </c>
      <c r="B6" s="275">
        <v>31014</v>
      </c>
      <c r="C6" s="275">
        <v>17925</v>
      </c>
      <c r="D6" s="275">
        <v>17881</v>
      </c>
    </row>
    <row r="7" spans="1:4" ht="54" customHeight="1">
      <c r="A7" s="274" t="s">
        <v>342</v>
      </c>
      <c r="B7" s="274">
        <v>37894</v>
      </c>
      <c r="C7" s="274">
        <v>27287</v>
      </c>
      <c r="D7" s="274">
        <v>27438</v>
      </c>
    </row>
    <row r="8" spans="1:4" ht="40.5" customHeight="1">
      <c r="A8" s="274" t="s">
        <v>341</v>
      </c>
      <c r="B8" s="274">
        <f>B4-B7</f>
        <v>2700</v>
      </c>
      <c r="C8" s="274">
        <f>C4-C7</f>
        <v>0</v>
      </c>
      <c r="D8" s="274">
        <f>D4-D7</f>
        <v>0</v>
      </c>
    </row>
    <row r="9" spans="1:4" ht="12" customHeight="1">
      <c r="A9" s="271"/>
      <c r="B9" s="271"/>
      <c r="C9" s="271"/>
      <c r="D9" s="271"/>
    </row>
    <row r="10" spans="1:4" ht="15" hidden="1">
      <c r="A10" s="276"/>
      <c r="B10" s="276"/>
      <c r="C10" s="276"/>
      <c r="D10" s="276"/>
    </row>
    <row r="11" spans="1:4" ht="18.75" customHeight="1">
      <c r="A11" s="277" t="s">
        <v>327</v>
      </c>
      <c r="B11" s="276"/>
      <c r="C11" s="276" t="s">
        <v>326</v>
      </c>
      <c r="D11" s="276"/>
    </row>
    <row r="12" spans="1:4" ht="15">
      <c r="A12" s="278"/>
      <c r="B12" s="279"/>
      <c r="C12" s="279"/>
      <c r="D12" s="279"/>
    </row>
    <row r="13" spans="1:4" ht="21.75" customHeight="1">
      <c r="A13" s="277" t="s">
        <v>325</v>
      </c>
      <c r="B13" s="278"/>
      <c r="C13" s="278" t="s">
        <v>324</v>
      </c>
      <c r="D13" s="280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" sqref="B2:C2"/>
    </sheetView>
  </sheetViews>
  <sheetFormatPr defaultRowHeight="12.75"/>
  <cols>
    <col min="1" max="1" width="45" customWidth="1"/>
    <col min="2" max="2" width="16.5703125" customWidth="1"/>
    <col min="3" max="3" width="21.85546875" customWidth="1"/>
  </cols>
  <sheetData>
    <row r="1" spans="1:3" ht="15">
      <c r="A1" s="148"/>
      <c r="B1" s="452" t="s">
        <v>586</v>
      </c>
      <c r="C1" s="452"/>
    </row>
    <row r="2" spans="1:3" ht="15">
      <c r="A2" s="148"/>
      <c r="B2" s="452" t="s">
        <v>13</v>
      </c>
      <c r="C2" s="452"/>
    </row>
    <row r="3" spans="1:3" ht="15">
      <c r="A3" s="148"/>
      <c r="B3" s="452" t="s">
        <v>18</v>
      </c>
      <c r="C3" s="452"/>
    </row>
    <row r="4" spans="1:3" ht="15">
      <c r="A4" s="148"/>
      <c r="B4" s="452" t="s">
        <v>255</v>
      </c>
      <c r="C4" s="452"/>
    </row>
    <row r="5" spans="1:3" ht="15">
      <c r="A5" s="148"/>
      <c r="B5" s="461" t="s">
        <v>577</v>
      </c>
      <c r="C5" s="461"/>
    </row>
    <row r="6" spans="1:3" ht="15">
      <c r="A6" s="148"/>
      <c r="B6" s="148"/>
      <c r="C6" s="385"/>
    </row>
    <row r="7" spans="1:3" ht="15.75">
      <c r="A7" s="386"/>
      <c r="B7" s="386"/>
      <c r="C7" s="386"/>
    </row>
    <row r="8" spans="1:3" ht="15.75">
      <c r="A8" s="497" t="s">
        <v>559</v>
      </c>
      <c r="B8" s="497"/>
      <c r="C8" s="497"/>
    </row>
    <row r="9" spans="1:3" ht="15.75">
      <c r="A9" s="497" t="s">
        <v>578</v>
      </c>
      <c r="B9" s="497"/>
      <c r="C9" s="497"/>
    </row>
    <row r="10" spans="1:3" ht="15">
      <c r="A10" s="148"/>
      <c r="B10" s="148"/>
      <c r="C10" s="148"/>
    </row>
    <row r="11" spans="1:3" ht="15.75">
      <c r="A11" s="503" t="s">
        <v>579</v>
      </c>
      <c r="B11" s="504"/>
      <c r="C11" s="504"/>
    </row>
    <row r="12" spans="1:3" ht="15">
      <c r="A12" s="387"/>
      <c r="B12" s="387"/>
      <c r="C12" s="387"/>
    </row>
    <row r="13" spans="1:3" ht="15">
      <c r="A13" s="388" t="s">
        <v>562</v>
      </c>
      <c r="B13" s="388" t="s">
        <v>563</v>
      </c>
      <c r="C13" s="387"/>
    </row>
    <row r="14" spans="1:3" ht="31.5">
      <c r="A14" s="389" t="s">
        <v>565</v>
      </c>
      <c r="B14" s="388">
        <v>0</v>
      </c>
      <c r="C14" s="387"/>
    </row>
    <row r="15" spans="1:3" ht="47.25">
      <c r="A15" s="389" t="s">
        <v>566</v>
      </c>
      <c r="B15" s="390">
        <v>5</v>
      </c>
      <c r="C15" s="387"/>
    </row>
    <row r="16" spans="1:3" ht="31.5">
      <c r="A16" s="389" t="s">
        <v>567</v>
      </c>
      <c r="B16" s="406">
        <v>0</v>
      </c>
      <c r="C16" s="387"/>
    </row>
    <row r="17" spans="1:3" ht="47.25">
      <c r="A17" s="389" t="s">
        <v>568</v>
      </c>
      <c r="B17" s="388">
        <v>0</v>
      </c>
      <c r="C17" s="387"/>
    </row>
    <row r="18" spans="1:3" ht="15">
      <c r="A18" s="393"/>
      <c r="B18" s="393"/>
      <c r="C18" s="387"/>
    </row>
    <row r="19" spans="1:3" ht="15">
      <c r="A19" s="387"/>
      <c r="B19" s="387"/>
      <c r="C19" s="387"/>
    </row>
    <row r="20" spans="1:3" ht="15">
      <c r="A20" s="387"/>
      <c r="B20" s="387"/>
      <c r="C20" s="387"/>
    </row>
    <row r="21" spans="1:3" ht="15.75">
      <c r="A21" s="505" t="s">
        <v>580</v>
      </c>
      <c r="B21" s="506"/>
      <c r="C21" s="506"/>
    </row>
    <row r="22" spans="1:3" ht="15">
      <c r="A22" s="387"/>
      <c r="B22" s="387"/>
      <c r="C22" s="387"/>
    </row>
    <row r="23" spans="1:3" ht="30">
      <c r="A23" s="394" t="s">
        <v>570</v>
      </c>
      <c r="B23" s="394" t="s">
        <v>571</v>
      </c>
      <c r="C23" s="407"/>
    </row>
    <row r="24" spans="1:3" ht="63">
      <c r="A24" s="395" t="s">
        <v>573</v>
      </c>
      <c r="B24" s="408">
        <f>B25</f>
        <v>504000</v>
      </c>
      <c r="C24" s="409"/>
    </row>
    <row r="25" spans="1:3" ht="15.75">
      <c r="A25" s="398" t="s">
        <v>574</v>
      </c>
      <c r="B25" s="410">
        <v>504000</v>
      </c>
      <c r="C25" s="411"/>
    </row>
    <row r="26" spans="1:3" ht="15.75">
      <c r="A26" s="401" t="s">
        <v>575</v>
      </c>
      <c r="B26" s="412">
        <f>[1]источники!C12</f>
        <v>504000</v>
      </c>
      <c r="C26" s="413"/>
    </row>
    <row r="27" spans="1:3" ht="15.75">
      <c r="A27" s="404" t="s">
        <v>576</v>
      </c>
      <c r="B27" s="405"/>
      <c r="C27" s="414"/>
    </row>
  </sheetData>
  <mergeCells count="9">
    <mergeCell ref="A9:C9"/>
    <mergeCell ref="A11:C11"/>
    <mergeCell ref="A21:C21"/>
    <mergeCell ref="B1:C1"/>
    <mergeCell ref="B2:C2"/>
    <mergeCell ref="B3:C3"/>
    <mergeCell ref="B4:C4"/>
    <mergeCell ref="B5:C5"/>
    <mergeCell ref="A8:C8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1" sqref="A21:C21"/>
    </sheetView>
  </sheetViews>
  <sheetFormatPr defaultRowHeight="12.75"/>
  <cols>
    <col min="1" max="1" width="45" customWidth="1"/>
    <col min="2" max="2" width="16.5703125" customWidth="1"/>
    <col min="3" max="3" width="25.7109375" customWidth="1"/>
  </cols>
  <sheetData>
    <row r="1" spans="1:3" ht="15">
      <c r="A1" s="148" t="s">
        <v>588</v>
      </c>
      <c r="B1" s="452" t="s">
        <v>587</v>
      </c>
      <c r="C1" s="452"/>
    </row>
    <row r="2" spans="1:3" ht="15">
      <c r="A2" s="148"/>
      <c r="B2" s="452" t="s">
        <v>13</v>
      </c>
      <c r="C2" s="452"/>
    </row>
    <row r="3" spans="1:3" ht="15">
      <c r="A3" s="148"/>
      <c r="B3" s="452" t="s">
        <v>18</v>
      </c>
      <c r="C3" s="452"/>
    </row>
    <row r="4" spans="1:3" ht="15">
      <c r="A4" s="148"/>
      <c r="B4" s="452" t="s">
        <v>255</v>
      </c>
      <c r="C4" s="452"/>
    </row>
    <row r="5" spans="1:3" ht="15">
      <c r="A5" s="148"/>
      <c r="B5" s="461" t="s">
        <v>558</v>
      </c>
      <c r="C5" s="461"/>
    </row>
    <row r="6" spans="1:3" ht="15">
      <c r="A6" s="148"/>
      <c r="B6" s="148"/>
      <c r="C6" s="385"/>
    </row>
    <row r="7" spans="1:3" ht="15.75">
      <c r="A7" s="386"/>
      <c r="B7" s="386"/>
      <c r="C7" s="386"/>
    </row>
    <row r="8" spans="1:3" ht="15.75">
      <c r="A8" s="497" t="s">
        <v>559</v>
      </c>
      <c r="B8" s="497"/>
      <c r="C8" s="497"/>
    </row>
    <row r="9" spans="1:3" ht="15.75">
      <c r="A9" s="497" t="s">
        <v>560</v>
      </c>
      <c r="B9" s="497"/>
      <c r="C9" s="497"/>
    </row>
    <row r="10" spans="1:3" ht="15">
      <c r="A10" s="148"/>
      <c r="B10" s="148"/>
      <c r="C10" s="148"/>
    </row>
    <row r="11" spans="1:3" ht="15.75">
      <c r="A11" s="503" t="s">
        <v>561</v>
      </c>
      <c r="B11" s="504"/>
      <c r="C11" s="504"/>
    </row>
    <row r="12" spans="1:3" ht="15">
      <c r="A12" s="387"/>
      <c r="B12" s="387"/>
      <c r="C12" s="387"/>
    </row>
    <row r="13" spans="1:3" ht="15">
      <c r="A13" s="388" t="s">
        <v>562</v>
      </c>
      <c r="B13" s="388" t="s">
        <v>563</v>
      </c>
      <c r="C13" s="388" t="s">
        <v>564</v>
      </c>
    </row>
    <row r="14" spans="1:3" ht="31.5">
      <c r="A14" s="389" t="s">
        <v>565</v>
      </c>
      <c r="B14" s="388">
        <v>0</v>
      </c>
      <c r="C14" s="388">
        <v>0</v>
      </c>
    </row>
    <row r="15" spans="1:3" ht="47.25">
      <c r="A15" s="389" t="s">
        <v>566</v>
      </c>
      <c r="B15" s="390">
        <v>5</v>
      </c>
      <c r="C15" s="388">
        <v>5</v>
      </c>
    </row>
    <row r="16" spans="1:3" ht="31.5">
      <c r="A16" s="389" t="s">
        <v>567</v>
      </c>
      <c r="B16" s="391">
        <v>0</v>
      </c>
      <c r="C16" s="392">
        <v>0</v>
      </c>
    </row>
    <row r="17" spans="1:3" ht="47.25">
      <c r="A17" s="389" t="s">
        <v>568</v>
      </c>
      <c r="B17" s="388">
        <v>0</v>
      </c>
      <c r="C17" s="388">
        <v>0</v>
      </c>
    </row>
    <row r="18" spans="1:3" ht="15">
      <c r="A18" s="393"/>
      <c r="B18" s="393"/>
      <c r="C18" s="387"/>
    </row>
    <row r="19" spans="1:3" ht="15">
      <c r="A19" s="387"/>
      <c r="B19" s="387"/>
      <c r="C19" s="387"/>
    </row>
    <row r="20" spans="1:3" ht="15">
      <c r="A20" s="387"/>
      <c r="B20" s="387"/>
      <c r="C20" s="387"/>
    </row>
    <row r="21" spans="1:3" ht="15.75">
      <c r="A21" s="505" t="s">
        <v>569</v>
      </c>
      <c r="B21" s="506"/>
      <c r="C21" s="506"/>
    </row>
    <row r="22" spans="1:3" ht="15">
      <c r="A22" s="387"/>
      <c r="B22" s="387"/>
      <c r="C22" s="387"/>
    </row>
    <row r="23" spans="1:3" ht="30">
      <c r="A23" s="394" t="s">
        <v>570</v>
      </c>
      <c r="B23" s="394" t="s">
        <v>571</v>
      </c>
      <c r="C23" s="394" t="s">
        <v>572</v>
      </c>
    </row>
    <row r="24" spans="1:3" ht="63">
      <c r="A24" s="395" t="s">
        <v>573</v>
      </c>
      <c r="B24" s="396">
        <f>B25</f>
        <v>180000</v>
      </c>
      <c r="C24" s="397">
        <f>C25</f>
        <v>150000</v>
      </c>
    </row>
    <row r="25" spans="1:3" ht="15.75">
      <c r="A25" s="398" t="s">
        <v>574</v>
      </c>
      <c r="B25" s="399">
        <f>B26</f>
        <v>180000</v>
      </c>
      <c r="C25" s="400">
        <f>C26</f>
        <v>150000</v>
      </c>
    </row>
    <row r="26" spans="1:3" ht="15.75">
      <c r="A26" s="401" t="s">
        <v>575</v>
      </c>
      <c r="B26" s="402">
        <f>'[1]источ. 16-17'!C12</f>
        <v>180000</v>
      </c>
      <c r="C26" s="403">
        <f>'[1]источ. 16-17'!D12</f>
        <v>150000</v>
      </c>
    </row>
    <row r="27" spans="1:3" ht="15.75">
      <c r="A27" s="404" t="s">
        <v>576</v>
      </c>
      <c r="B27" s="405"/>
      <c r="C27" s="405"/>
    </row>
  </sheetData>
  <mergeCells count="9">
    <mergeCell ref="A9:C9"/>
    <mergeCell ref="A11:C11"/>
    <mergeCell ref="A21:C21"/>
    <mergeCell ref="B1:C1"/>
    <mergeCell ref="B2:C2"/>
    <mergeCell ref="B3:C3"/>
    <mergeCell ref="B4:C4"/>
    <mergeCell ref="B5:C5"/>
    <mergeCell ref="A8:C8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C28" sqref="C28"/>
    </sheetView>
  </sheetViews>
  <sheetFormatPr defaultRowHeight="12.75"/>
  <cols>
    <col min="1" max="1" width="23.5703125" customWidth="1"/>
    <col min="2" max="2" width="29.85546875" customWidth="1"/>
    <col min="3" max="3" width="34.42578125" customWidth="1"/>
  </cols>
  <sheetData>
    <row r="1" spans="1:3" ht="15.75">
      <c r="A1" s="528" t="s">
        <v>586</v>
      </c>
      <c r="B1" s="528"/>
      <c r="C1" s="528"/>
    </row>
    <row r="2" spans="1:3" ht="15.75">
      <c r="A2" s="528" t="s">
        <v>614</v>
      </c>
      <c r="B2" s="528"/>
      <c r="C2" s="528"/>
    </row>
    <row r="3" spans="1:3" ht="15.75">
      <c r="A3" s="528" t="s">
        <v>18</v>
      </c>
      <c r="B3" s="528"/>
      <c r="C3" s="528"/>
    </row>
    <row r="4" spans="1:3" ht="15.75">
      <c r="A4" s="528" t="s">
        <v>615</v>
      </c>
      <c r="B4" s="528"/>
      <c r="C4" s="528"/>
    </row>
    <row r="5" spans="1:3" ht="15.75">
      <c r="A5" s="528" t="s">
        <v>589</v>
      </c>
      <c r="B5" s="528"/>
      <c r="C5" s="528"/>
    </row>
    <row r="6" spans="1:3" ht="15.75">
      <c r="A6" s="415"/>
      <c r="B6" s="415"/>
      <c r="C6" s="415"/>
    </row>
    <row r="7" spans="1:3" ht="18.75">
      <c r="A7" s="527" t="s">
        <v>559</v>
      </c>
      <c r="B7" s="527"/>
      <c r="C7" s="527"/>
    </row>
    <row r="8" spans="1:3" ht="18.75">
      <c r="A8" s="527" t="s">
        <v>590</v>
      </c>
      <c r="B8" s="527"/>
      <c r="C8" s="527"/>
    </row>
    <row r="9" spans="1:3" ht="18.75">
      <c r="A9" s="527" t="s">
        <v>623</v>
      </c>
      <c r="B9" s="527"/>
      <c r="C9" s="527"/>
    </row>
    <row r="10" spans="1:3" ht="18.75">
      <c r="A10" s="527"/>
      <c r="B10" s="527"/>
      <c r="C10" s="527"/>
    </row>
    <row r="11" spans="1:3" ht="15.75">
      <c r="A11" s="386"/>
      <c r="B11" s="386"/>
      <c r="C11" s="386"/>
    </row>
    <row r="12" spans="1:3" ht="15.75">
      <c r="A12" s="524" t="s">
        <v>591</v>
      </c>
      <c r="B12" s="524"/>
      <c r="C12" s="524"/>
    </row>
    <row r="13" spans="1:3" ht="15.75">
      <c r="A13" s="524" t="s">
        <v>622</v>
      </c>
      <c r="B13" s="524"/>
      <c r="C13" s="524"/>
    </row>
    <row r="14" spans="1:3" ht="15.75">
      <c r="A14" s="386"/>
      <c r="B14" s="386"/>
      <c r="C14" s="386"/>
    </row>
    <row r="15" spans="1:3" ht="15.75">
      <c r="A15" s="511" t="s">
        <v>570</v>
      </c>
      <c r="B15" s="512"/>
      <c r="C15" s="417" t="s">
        <v>347</v>
      </c>
    </row>
    <row r="16" spans="1:3" ht="15.75" customHeight="1">
      <c r="A16" s="525" t="s">
        <v>593</v>
      </c>
      <c r="B16" s="526"/>
      <c r="C16" s="418">
        <f>C17-C18</f>
        <v>-2700000</v>
      </c>
    </row>
    <row r="17" spans="1:3" ht="15.75">
      <c r="A17" s="520" t="s">
        <v>594</v>
      </c>
      <c r="B17" s="521"/>
      <c r="C17" s="419">
        <v>0</v>
      </c>
    </row>
    <row r="18" spans="1:3" ht="15.75">
      <c r="A18" s="522" t="s">
        <v>595</v>
      </c>
      <c r="B18" s="523"/>
      <c r="C18" s="421">
        <v>2700000</v>
      </c>
    </row>
    <row r="19" spans="1:3" ht="15.75" customHeight="1">
      <c r="A19" s="525" t="s">
        <v>596</v>
      </c>
      <c r="B19" s="526"/>
      <c r="C19" s="418">
        <f>C20-C21</f>
        <v>0</v>
      </c>
    </row>
    <row r="20" spans="1:3" ht="15.75">
      <c r="A20" s="520" t="s">
        <v>594</v>
      </c>
      <c r="B20" s="521"/>
      <c r="C20" s="419">
        <v>0</v>
      </c>
    </row>
    <row r="21" spans="1:3" ht="15.75">
      <c r="A21" s="522" t="s">
        <v>595</v>
      </c>
      <c r="B21" s="523"/>
      <c r="C21" s="421">
        <v>0</v>
      </c>
    </row>
    <row r="22" spans="1:3" ht="15.75">
      <c r="A22" s="518" t="s">
        <v>127</v>
      </c>
      <c r="B22" s="519"/>
      <c r="C22" s="423">
        <f>C23-C24</f>
        <v>-2700000</v>
      </c>
    </row>
    <row r="23" spans="1:3" ht="15.75">
      <c r="A23" s="520" t="s">
        <v>594</v>
      </c>
      <c r="B23" s="521"/>
      <c r="C23" s="419">
        <f t="shared" ref="C23:C24" si="0">C17+C20</f>
        <v>0</v>
      </c>
    </row>
    <row r="24" spans="1:3" ht="15.75">
      <c r="A24" s="522" t="s">
        <v>595</v>
      </c>
      <c r="B24" s="523"/>
      <c r="C24" s="421">
        <f t="shared" si="0"/>
        <v>2700000</v>
      </c>
    </row>
    <row r="25" spans="1:3" ht="15.75">
      <c r="A25" s="424"/>
      <c r="B25" s="424"/>
      <c r="C25" s="424"/>
    </row>
    <row r="26" spans="1:3" ht="15.75">
      <c r="A26" s="524" t="s">
        <v>597</v>
      </c>
      <c r="B26" s="524"/>
      <c r="C26" s="524"/>
    </row>
    <row r="27" spans="1:3" ht="15.75">
      <c r="A27" s="524" t="s">
        <v>618</v>
      </c>
      <c r="B27" s="524"/>
      <c r="C27" s="524"/>
    </row>
    <row r="28" spans="1:3" ht="15.75">
      <c r="A28" s="386"/>
      <c r="B28" s="386"/>
      <c r="C28" s="386"/>
    </row>
    <row r="29" spans="1:3" ht="15.75">
      <c r="A29" s="508"/>
      <c r="B29" s="508"/>
      <c r="C29" s="417" t="s">
        <v>347</v>
      </c>
    </row>
    <row r="30" spans="1:3" ht="15.75">
      <c r="A30" s="509" t="s">
        <v>598</v>
      </c>
      <c r="B30" s="510"/>
      <c r="C30" s="425">
        <v>111375</v>
      </c>
    </row>
    <row r="31" spans="1:3" ht="15.75">
      <c r="A31" s="426"/>
      <c r="B31" s="426"/>
      <c r="C31" s="427"/>
    </row>
    <row r="32" spans="1:3" ht="15.75">
      <c r="A32" s="513" t="s">
        <v>619</v>
      </c>
      <c r="B32" s="513"/>
      <c r="C32" s="513"/>
    </row>
    <row r="33" spans="1:3" ht="15.75">
      <c r="A33" s="428"/>
      <c r="B33" s="428"/>
      <c r="C33" s="428"/>
    </row>
    <row r="34" spans="1:3" ht="15.75">
      <c r="A34" s="514" t="s">
        <v>599</v>
      </c>
      <c r="B34" s="516" t="s">
        <v>600</v>
      </c>
      <c r="C34" s="517"/>
    </row>
    <row r="35" spans="1:3" ht="31.5">
      <c r="A35" s="515"/>
      <c r="B35" s="429" t="s">
        <v>601</v>
      </c>
      <c r="C35" s="430" t="s">
        <v>602</v>
      </c>
    </row>
    <row r="36" spans="1:3" ht="31.5">
      <c r="A36" s="431" t="s">
        <v>605</v>
      </c>
      <c r="B36" s="432">
        <v>0</v>
      </c>
      <c r="C36" s="432">
        <v>0</v>
      </c>
    </row>
    <row r="37" spans="1:3" ht="15.75">
      <c r="A37" s="433" t="s">
        <v>606</v>
      </c>
      <c r="B37" s="434">
        <v>2700000</v>
      </c>
      <c r="C37" s="434">
        <v>0</v>
      </c>
    </row>
    <row r="38" spans="1:3" ht="15.75">
      <c r="A38" s="435" t="s">
        <v>127</v>
      </c>
      <c r="B38" s="436">
        <f>SUM(B36:B37)</f>
        <v>2700000</v>
      </c>
      <c r="C38" s="436">
        <f>B38+C22</f>
        <v>0</v>
      </c>
    </row>
    <row r="39" spans="1:3" ht="47.25">
      <c r="A39" s="437" t="s">
        <v>607</v>
      </c>
      <c r="B39" s="425">
        <v>0</v>
      </c>
      <c r="C39" s="425">
        <v>0</v>
      </c>
    </row>
    <row r="40" spans="1:3" ht="15.75">
      <c r="A40" s="438" t="s">
        <v>608</v>
      </c>
      <c r="B40" s="439">
        <f>B38+B39</f>
        <v>2700000</v>
      </c>
      <c r="C40" s="439">
        <f t="shared" ref="C40" si="1">C38+C39</f>
        <v>0</v>
      </c>
    </row>
    <row r="41" spans="1:3" ht="15.75">
      <c r="A41" s="440"/>
      <c r="B41" s="440"/>
      <c r="C41" s="440"/>
    </row>
    <row r="42" spans="1:3" ht="15.75">
      <c r="A42" s="440"/>
      <c r="B42" s="440"/>
      <c r="C42" s="440"/>
    </row>
    <row r="43" spans="1:3" ht="15.75">
      <c r="A43" s="513" t="s">
        <v>621</v>
      </c>
      <c r="B43" s="513"/>
      <c r="C43" s="513"/>
    </row>
    <row r="44" spans="1:3" ht="15.75">
      <c r="A44" s="428"/>
      <c r="B44" s="428"/>
      <c r="C44" s="428"/>
    </row>
    <row r="45" spans="1:3" ht="31.5">
      <c r="A45" s="441" t="s">
        <v>570</v>
      </c>
      <c r="B45" s="429" t="s">
        <v>601</v>
      </c>
      <c r="C45" s="430" t="s">
        <v>602</v>
      </c>
    </row>
    <row r="46" spans="1:3" ht="31.5">
      <c r="A46" s="431" t="s">
        <v>610</v>
      </c>
      <c r="B46" s="441">
        <v>0</v>
      </c>
      <c r="C46" s="442">
        <v>0</v>
      </c>
    </row>
    <row r="47" spans="1:3" ht="31.5">
      <c r="A47" s="443" t="s">
        <v>611</v>
      </c>
      <c r="B47" s="442">
        <f>B37/B40*100</f>
        <v>100</v>
      </c>
      <c r="C47" s="442">
        <v>0</v>
      </c>
    </row>
    <row r="48" spans="1:3" ht="15.75">
      <c r="A48" s="435" t="s">
        <v>127</v>
      </c>
      <c r="B48" s="444">
        <f>B46+B47</f>
        <v>100</v>
      </c>
      <c r="C48" s="444">
        <v>0</v>
      </c>
    </row>
    <row r="49" spans="1:3" ht="15.75">
      <c r="A49" s="440"/>
      <c r="B49" s="440"/>
      <c r="C49" s="440"/>
    </row>
    <row r="50" spans="1:3" ht="15.75" customHeight="1">
      <c r="A50" s="507" t="s">
        <v>612</v>
      </c>
      <c r="B50" s="507"/>
      <c r="C50" s="507"/>
    </row>
    <row r="51" spans="1:3" ht="15.75" customHeight="1">
      <c r="A51" s="507" t="s">
        <v>18</v>
      </c>
      <c r="B51" s="507"/>
      <c r="C51" s="507"/>
    </row>
    <row r="52" spans="1:3" ht="15.75">
      <c r="A52" s="386"/>
      <c r="B52" s="386"/>
      <c r="C52" s="386"/>
    </row>
    <row r="53" spans="1:3" ht="15.75">
      <c r="A53" s="508"/>
      <c r="B53" s="508"/>
      <c r="C53" s="417" t="s">
        <v>347</v>
      </c>
    </row>
    <row r="54" spans="1:3" ht="39" customHeight="1">
      <c r="A54" s="509" t="s">
        <v>613</v>
      </c>
      <c r="B54" s="510"/>
      <c r="C54" s="425">
        <v>0</v>
      </c>
    </row>
    <row r="55" spans="1:3" ht="15.75">
      <c r="A55" s="440"/>
      <c r="B55" s="440"/>
      <c r="C55" s="440"/>
    </row>
    <row r="56" spans="1:3" ht="15.75">
      <c r="A56" s="440"/>
      <c r="B56" s="440"/>
      <c r="C56" s="440"/>
    </row>
  </sheetData>
  <mergeCells count="33">
    <mergeCell ref="A7:C7"/>
    <mergeCell ref="A1:C1"/>
    <mergeCell ref="A2:C2"/>
    <mergeCell ref="A3:C3"/>
    <mergeCell ref="A4:C4"/>
    <mergeCell ref="A5:C5"/>
    <mergeCell ref="A21:B21"/>
    <mergeCell ref="A8:C8"/>
    <mergeCell ref="A9:C9"/>
    <mergeCell ref="A10:C10"/>
    <mergeCell ref="A12:C12"/>
    <mergeCell ref="A13:C13"/>
    <mergeCell ref="A16:B16"/>
    <mergeCell ref="A17:B17"/>
    <mergeCell ref="A18:B18"/>
    <mergeCell ref="A19:B19"/>
    <mergeCell ref="A20:B20"/>
    <mergeCell ref="A51:C51"/>
    <mergeCell ref="A53:B53"/>
    <mergeCell ref="A54:B54"/>
    <mergeCell ref="A15:B15"/>
    <mergeCell ref="A50:C50"/>
    <mergeCell ref="A43:C43"/>
    <mergeCell ref="A30:B30"/>
    <mergeCell ref="A32:C32"/>
    <mergeCell ref="A34:A35"/>
    <mergeCell ref="B34:C34"/>
    <mergeCell ref="A22:B22"/>
    <mergeCell ref="A23:B23"/>
    <mergeCell ref="A24:B24"/>
    <mergeCell ref="A26:C26"/>
    <mergeCell ref="A27:C27"/>
    <mergeCell ref="A29:B2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D49" sqref="D49"/>
    </sheetView>
  </sheetViews>
  <sheetFormatPr defaultRowHeight="12.75"/>
  <cols>
    <col min="1" max="1" width="23.5703125" customWidth="1"/>
    <col min="2" max="3" width="15.85546875" customWidth="1"/>
    <col min="4" max="4" width="16" customWidth="1"/>
    <col min="5" max="5" width="15.42578125" customWidth="1"/>
  </cols>
  <sheetData>
    <row r="1" spans="1:5" ht="15.75">
      <c r="A1" s="528" t="s">
        <v>587</v>
      </c>
      <c r="B1" s="528"/>
      <c r="C1" s="528"/>
      <c r="D1" s="528"/>
      <c r="E1" s="528"/>
    </row>
    <row r="2" spans="1:5" ht="15.75">
      <c r="A2" s="528" t="s">
        <v>614</v>
      </c>
      <c r="B2" s="528"/>
      <c r="C2" s="528"/>
      <c r="D2" s="528"/>
      <c r="E2" s="528"/>
    </row>
    <row r="3" spans="1:5" ht="15.75">
      <c r="A3" s="528" t="s">
        <v>18</v>
      </c>
      <c r="B3" s="528"/>
      <c r="C3" s="528"/>
      <c r="D3" s="528"/>
      <c r="E3" s="528"/>
    </row>
    <row r="4" spans="1:5" ht="15.75">
      <c r="A4" s="528" t="s">
        <v>615</v>
      </c>
      <c r="B4" s="528"/>
      <c r="C4" s="528"/>
      <c r="D4" s="528"/>
      <c r="E4" s="528"/>
    </row>
    <row r="5" spans="1:5" ht="15.75">
      <c r="A5" s="528" t="s">
        <v>589</v>
      </c>
      <c r="B5" s="528"/>
      <c r="C5" s="528"/>
      <c r="D5" s="528"/>
      <c r="E5" s="528"/>
    </row>
    <row r="6" spans="1:5" ht="15.75">
      <c r="A6" s="415"/>
      <c r="B6" s="415"/>
      <c r="C6" s="415"/>
      <c r="D6" s="415"/>
      <c r="E6" s="415"/>
    </row>
    <row r="7" spans="1:5" ht="18.75">
      <c r="A7" s="527" t="s">
        <v>559</v>
      </c>
      <c r="B7" s="527"/>
      <c r="C7" s="527"/>
      <c r="D7" s="527"/>
      <c r="E7" s="527"/>
    </row>
    <row r="8" spans="1:5" ht="18.75">
      <c r="A8" s="527" t="s">
        <v>590</v>
      </c>
      <c r="B8" s="527"/>
      <c r="C8" s="527"/>
      <c r="D8" s="527"/>
      <c r="E8" s="527"/>
    </row>
    <row r="9" spans="1:5" ht="18.75">
      <c r="A9" s="527" t="s">
        <v>18</v>
      </c>
      <c r="B9" s="527"/>
      <c r="C9" s="527"/>
      <c r="D9" s="527"/>
      <c r="E9" s="527"/>
    </row>
    <row r="10" spans="1:5" ht="18.75">
      <c r="A10" s="527" t="s">
        <v>616</v>
      </c>
      <c r="B10" s="527"/>
      <c r="C10" s="527"/>
      <c r="D10" s="527"/>
      <c r="E10" s="527"/>
    </row>
    <row r="11" spans="1:5" ht="15.75">
      <c r="A11" s="386"/>
      <c r="B11" s="386"/>
      <c r="C11" s="386"/>
      <c r="D11" s="386"/>
      <c r="E11" s="386"/>
    </row>
    <row r="12" spans="1:5" ht="15.75">
      <c r="A12" s="524" t="s">
        <v>591</v>
      </c>
      <c r="B12" s="524"/>
      <c r="C12" s="524"/>
      <c r="D12" s="524"/>
      <c r="E12" s="524"/>
    </row>
    <row r="13" spans="1:5" ht="15.75">
      <c r="A13" s="524" t="s">
        <v>617</v>
      </c>
      <c r="B13" s="524"/>
      <c r="C13" s="524"/>
      <c r="D13" s="524"/>
      <c r="E13" s="524"/>
    </row>
    <row r="14" spans="1:5" ht="15.75">
      <c r="A14" s="386"/>
      <c r="B14" s="386"/>
      <c r="C14" s="386"/>
      <c r="D14" s="386" t="s">
        <v>592</v>
      </c>
      <c r="E14" s="416" t="s">
        <v>288</v>
      </c>
    </row>
    <row r="15" spans="1:5" ht="15.75">
      <c r="A15" s="511" t="s">
        <v>570</v>
      </c>
      <c r="B15" s="512"/>
      <c r="C15" s="417" t="s">
        <v>346</v>
      </c>
      <c r="D15" s="417" t="s">
        <v>556</v>
      </c>
    </row>
    <row r="16" spans="1:5" ht="15.75" customHeight="1">
      <c r="A16" s="525" t="s">
        <v>593</v>
      </c>
      <c r="B16" s="526"/>
      <c r="C16" s="418">
        <f t="shared" ref="C16:D16" si="0">C17-C18</f>
        <v>0</v>
      </c>
      <c r="D16" s="418">
        <f t="shared" si="0"/>
        <v>0</v>
      </c>
    </row>
    <row r="17" spans="1:5" ht="15.75">
      <c r="A17" s="520" t="s">
        <v>594</v>
      </c>
      <c r="B17" s="521"/>
      <c r="C17" s="420">
        <v>0</v>
      </c>
      <c r="D17" s="419">
        <v>0</v>
      </c>
    </row>
    <row r="18" spans="1:5" ht="15.75">
      <c r="A18" s="522" t="s">
        <v>595</v>
      </c>
      <c r="B18" s="523"/>
      <c r="C18" s="422">
        <v>0</v>
      </c>
      <c r="D18" s="421">
        <v>0</v>
      </c>
    </row>
    <row r="19" spans="1:5" ht="15.75" customHeight="1">
      <c r="A19" s="525" t="s">
        <v>596</v>
      </c>
      <c r="B19" s="526"/>
      <c r="C19" s="418">
        <f t="shared" ref="C19:D19" si="1">C20-C21</f>
        <v>0</v>
      </c>
      <c r="D19" s="418">
        <f t="shared" si="1"/>
        <v>0</v>
      </c>
    </row>
    <row r="20" spans="1:5" ht="15.75">
      <c r="A20" s="520" t="s">
        <v>594</v>
      </c>
      <c r="B20" s="521"/>
      <c r="C20" s="420">
        <v>0</v>
      </c>
      <c r="D20" s="419">
        <v>0</v>
      </c>
    </row>
    <row r="21" spans="1:5" ht="15.75">
      <c r="A21" s="522" t="s">
        <v>595</v>
      </c>
      <c r="B21" s="523"/>
      <c r="C21" s="422">
        <v>0</v>
      </c>
      <c r="D21" s="421">
        <v>0</v>
      </c>
    </row>
    <row r="22" spans="1:5" ht="15.75">
      <c r="A22" s="518" t="s">
        <v>127</v>
      </c>
      <c r="B22" s="519"/>
      <c r="C22" s="423">
        <f t="shared" ref="C22:D22" si="2">C23-C24</f>
        <v>0</v>
      </c>
      <c r="D22" s="423">
        <f t="shared" si="2"/>
        <v>0</v>
      </c>
    </row>
    <row r="23" spans="1:5" ht="15.75">
      <c r="A23" s="520" t="s">
        <v>594</v>
      </c>
      <c r="B23" s="521"/>
      <c r="C23" s="419">
        <f t="shared" ref="C23:D24" si="3">C17+C20</f>
        <v>0</v>
      </c>
      <c r="D23" s="419">
        <f t="shared" si="3"/>
        <v>0</v>
      </c>
    </row>
    <row r="24" spans="1:5" ht="15.75">
      <c r="A24" s="522" t="s">
        <v>595</v>
      </c>
      <c r="B24" s="523"/>
      <c r="C24" s="421">
        <f t="shared" si="3"/>
        <v>0</v>
      </c>
      <c r="D24" s="421">
        <f t="shared" si="3"/>
        <v>0</v>
      </c>
    </row>
    <row r="25" spans="1:5" ht="15.75">
      <c r="A25" s="424"/>
      <c r="B25" s="424"/>
      <c r="C25" s="424"/>
      <c r="D25" s="424"/>
      <c r="E25" s="424"/>
    </row>
    <row r="26" spans="1:5" ht="15.75">
      <c r="A26" s="524" t="s">
        <v>597</v>
      </c>
      <c r="B26" s="524"/>
      <c r="C26" s="524"/>
      <c r="D26" s="524"/>
      <c r="E26" s="524"/>
    </row>
    <row r="27" spans="1:5" ht="15.75">
      <c r="A27" s="524" t="s">
        <v>618</v>
      </c>
      <c r="B27" s="524"/>
      <c r="C27" s="524"/>
      <c r="D27" s="524"/>
      <c r="E27" s="524"/>
    </row>
    <row r="28" spans="1:5" ht="15.75">
      <c r="A28" s="386"/>
      <c r="B28" s="386"/>
      <c r="C28" s="386"/>
      <c r="D28" s="386" t="s">
        <v>592</v>
      </c>
      <c r="E28" s="416" t="s">
        <v>288</v>
      </c>
    </row>
    <row r="29" spans="1:5" ht="15.75">
      <c r="A29" s="508"/>
      <c r="B29" s="508"/>
      <c r="C29" s="417" t="s">
        <v>346</v>
      </c>
      <c r="D29" s="417" t="s">
        <v>556</v>
      </c>
    </row>
    <row r="30" spans="1:5" ht="15.75">
      <c r="A30" s="509" t="s">
        <v>598</v>
      </c>
      <c r="B30" s="510"/>
      <c r="C30" s="425">
        <v>5000</v>
      </c>
      <c r="D30" s="425">
        <v>5000</v>
      </c>
    </row>
    <row r="31" spans="1:5" ht="15.75">
      <c r="A31" s="426"/>
      <c r="B31" s="426"/>
      <c r="C31" s="427"/>
      <c r="D31" s="427"/>
      <c r="E31" s="427"/>
    </row>
    <row r="32" spans="1:5" ht="15.75">
      <c r="A32" s="513" t="s">
        <v>619</v>
      </c>
      <c r="B32" s="513"/>
      <c r="C32" s="513"/>
      <c r="D32" s="513"/>
      <c r="E32" s="513"/>
    </row>
    <row r="33" spans="1:7" ht="15.75">
      <c r="A33" s="428"/>
      <c r="B33" s="446"/>
      <c r="C33" s="446"/>
      <c r="D33" s="416" t="s">
        <v>288</v>
      </c>
      <c r="E33" s="416" t="s">
        <v>288</v>
      </c>
    </row>
    <row r="34" spans="1:7" ht="15.75">
      <c r="A34" s="514" t="s">
        <v>599</v>
      </c>
      <c r="B34" s="516" t="s">
        <v>600</v>
      </c>
      <c r="C34" s="529"/>
      <c r="D34" s="530"/>
      <c r="E34" s="448"/>
      <c r="F34" s="147"/>
    </row>
    <row r="35" spans="1:7" ht="31.5">
      <c r="A35" s="515"/>
      <c r="B35" s="445" t="s">
        <v>602</v>
      </c>
      <c r="C35" s="447" t="s">
        <v>603</v>
      </c>
      <c r="D35" s="445" t="s">
        <v>604</v>
      </c>
    </row>
    <row r="36" spans="1:7" ht="31.5">
      <c r="A36" s="431" t="s">
        <v>605</v>
      </c>
      <c r="B36" s="432">
        <v>0</v>
      </c>
      <c r="C36" s="432">
        <v>0</v>
      </c>
      <c r="D36" s="432">
        <v>0</v>
      </c>
    </row>
    <row r="37" spans="1:7" ht="15.75">
      <c r="A37" s="433" t="s">
        <v>606</v>
      </c>
      <c r="B37" s="434">
        <v>0</v>
      </c>
      <c r="C37" s="434">
        <v>0</v>
      </c>
      <c r="D37" s="434">
        <f>C37+D16</f>
        <v>0</v>
      </c>
    </row>
    <row r="38" spans="1:7" ht="15.75">
      <c r="A38" s="435" t="s">
        <v>127</v>
      </c>
      <c r="B38" s="436">
        <v>0</v>
      </c>
      <c r="C38" s="436">
        <f>B38+C22</f>
        <v>0</v>
      </c>
      <c r="D38" s="436">
        <f>C38+D22</f>
        <v>0</v>
      </c>
    </row>
    <row r="39" spans="1:7" ht="47.25">
      <c r="A39" s="437" t="s">
        <v>607</v>
      </c>
      <c r="B39" s="425">
        <v>0</v>
      </c>
      <c r="C39" s="425">
        <v>0</v>
      </c>
      <c r="D39" s="425">
        <v>0</v>
      </c>
    </row>
    <row r="40" spans="1:7" ht="15.75">
      <c r="A40" s="438" t="s">
        <v>608</v>
      </c>
      <c r="B40" s="439">
        <f t="shared" ref="B40:D40" si="4">B38+B39</f>
        <v>0</v>
      </c>
      <c r="C40" s="439">
        <f t="shared" si="4"/>
        <v>0</v>
      </c>
      <c r="D40" s="439">
        <f t="shared" si="4"/>
        <v>0</v>
      </c>
      <c r="G40" s="147"/>
    </row>
    <row r="41" spans="1:7" ht="15.75">
      <c r="A41" s="440"/>
      <c r="B41" s="440"/>
      <c r="C41" s="440"/>
      <c r="D41" s="440"/>
      <c r="E41" s="440"/>
    </row>
    <row r="42" spans="1:7" ht="15.75">
      <c r="A42" s="440"/>
      <c r="B42" s="440"/>
      <c r="C42" s="440"/>
      <c r="D42" s="440"/>
      <c r="E42" s="440"/>
    </row>
    <row r="43" spans="1:7" ht="15.75">
      <c r="A43" s="513" t="s">
        <v>620</v>
      </c>
      <c r="B43" s="513"/>
      <c r="C43" s="513"/>
      <c r="D43" s="513"/>
      <c r="E43" s="513"/>
    </row>
    <row r="44" spans="1:7" ht="15.75">
      <c r="A44" s="428"/>
      <c r="B44" s="428"/>
      <c r="C44" s="428"/>
      <c r="D44" s="416" t="s">
        <v>609</v>
      </c>
      <c r="E44" s="416" t="s">
        <v>288</v>
      </c>
    </row>
    <row r="45" spans="1:7" ht="31.5">
      <c r="A45" s="441" t="s">
        <v>570</v>
      </c>
      <c r="B45" s="430" t="s">
        <v>602</v>
      </c>
      <c r="C45" s="429" t="s">
        <v>603</v>
      </c>
      <c r="D45" s="430" t="s">
        <v>604</v>
      </c>
    </row>
    <row r="46" spans="1:7" ht="31.5">
      <c r="A46" s="431" t="s">
        <v>610</v>
      </c>
      <c r="B46" s="442">
        <v>0</v>
      </c>
      <c r="C46" s="442">
        <v>0</v>
      </c>
      <c r="D46" s="442">
        <v>0</v>
      </c>
    </row>
    <row r="47" spans="1:7" ht="31.5">
      <c r="A47" s="443" t="s">
        <v>611</v>
      </c>
      <c r="B47" s="442">
        <v>0</v>
      </c>
      <c r="C47" s="442">
        <v>0</v>
      </c>
      <c r="D47" s="442">
        <v>0</v>
      </c>
    </row>
    <row r="48" spans="1:7" ht="15.75">
      <c r="A48" s="435" t="s">
        <v>127</v>
      </c>
      <c r="B48" s="444">
        <v>0</v>
      </c>
      <c r="C48" s="444">
        <f>C46+C47</f>
        <v>0</v>
      </c>
      <c r="D48" s="444">
        <f>D46+D47</f>
        <v>0</v>
      </c>
    </row>
    <row r="49" spans="1:5" ht="15.75">
      <c r="A49" s="440"/>
      <c r="B49" s="440"/>
      <c r="C49" s="440"/>
      <c r="D49" s="440"/>
      <c r="E49" s="440"/>
    </row>
    <row r="50" spans="1:5" ht="15.75">
      <c r="A50" s="507" t="s">
        <v>612</v>
      </c>
      <c r="B50" s="507"/>
      <c r="C50" s="507"/>
      <c r="D50" s="507"/>
      <c r="E50" s="507"/>
    </row>
    <row r="51" spans="1:5" ht="15.75">
      <c r="A51" s="507" t="s">
        <v>18</v>
      </c>
      <c r="B51" s="507"/>
      <c r="C51" s="507"/>
      <c r="D51" s="507"/>
      <c r="E51" s="507"/>
    </row>
    <row r="52" spans="1:5" ht="15.75">
      <c r="A52" s="386"/>
      <c r="B52" s="386"/>
      <c r="C52" s="386"/>
      <c r="D52" s="416" t="s">
        <v>592</v>
      </c>
    </row>
    <row r="53" spans="1:5" ht="15.75">
      <c r="A53" s="508"/>
      <c r="B53" s="508"/>
      <c r="C53" s="417" t="s">
        <v>346</v>
      </c>
      <c r="D53" s="417" t="s">
        <v>556</v>
      </c>
    </row>
    <row r="54" spans="1:5" ht="15.75">
      <c r="A54" s="509" t="s">
        <v>613</v>
      </c>
      <c r="B54" s="510"/>
      <c r="C54" s="425">
        <v>0</v>
      </c>
      <c r="D54" s="425">
        <v>0</v>
      </c>
    </row>
  </sheetData>
  <mergeCells count="33">
    <mergeCell ref="A7:E7"/>
    <mergeCell ref="A1:E1"/>
    <mergeCell ref="A2:E2"/>
    <mergeCell ref="A3:E3"/>
    <mergeCell ref="A4:E4"/>
    <mergeCell ref="A5:E5"/>
    <mergeCell ref="A21:B21"/>
    <mergeCell ref="A8:E8"/>
    <mergeCell ref="A9:E9"/>
    <mergeCell ref="A10:E10"/>
    <mergeCell ref="A12:E12"/>
    <mergeCell ref="A13:E13"/>
    <mergeCell ref="A16:B16"/>
    <mergeCell ref="A17:B17"/>
    <mergeCell ref="A18:B18"/>
    <mergeCell ref="A19:B19"/>
    <mergeCell ref="A20:B20"/>
    <mergeCell ref="A51:E51"/>
    <mergeCell ref="A53:B53"/>
    <mergeCell ref="A54:B54"/>
    <mergeCell ref="A15:B15"/>
    <mergeCell ref="B34:D34"/>
    <mergeCell ref="A30:B30"/>
    <mergeCell ref="A32:E32"/>
    <mergeCell ref="A34:A35"/>
    <mergeCell ref="A43:E43"/>
    <mergeCell ref="A50:E50"/>
    <mergeCell ref="A22:B22"/>
    <mergeCell ref="A23:B23"/>
    <mergeCell ref="A24:B24"/>
    <mergeCell ref="A26:E26"/>
    <mergeCell ref="A27:E27"/>
    <mergeCell ref="A29:B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56" zoomScaleNormal="100" workbookViewId="0">
      <selection sqref="A1:C63"/>
    </sheetView>
  </sheetViews>
  <sheetFormatPr defaultRowHeight="16.5"/>
  <cols>
    <col min="1" max="1" width="23.85546875" style="2" customWidth="1"/>
    <col min="2" max="2" width="41.140625" style="2" customWidth="1"/>
    <col min="3" max="3" width="12.85546875" style="2" customWidth="1"/>
    <col min="4" max="4" width="10.42578125" style="2" customWidth="1"/>
    <col min="5" max="5" width="10" style="2" customWidth="1"/>
    <col min="6" max="6" width="31.28515625" style="4" customWidth="1"/>
    <col min="7" max="7" width="38.5703125" style="2" customWidth="1"/>
    <col min="8" max="16384" width="9.140625" style="2"/>
  </cols>
  <sheetData>
    <row r="1" spans="1:7">
      <c r="A1" s="2" t="s">
        <v>286</v>
      </c>
      <c r="B1" s="457" t="s">
        <v>8</v>
      </c>
      <c r="C1" s="457"/>
      <c r="E1" s="3"/>
    </row>
    <row r="2" spans="1:7">
      <c r="B2" s="457" t="s">
        <v>13</v>
      </c>
      <c r="C2" s="457"/>
      <c r="E2" s="5"/>
    </row>
    <row r="3" spans="1:7">
      <c r="B3" s="457" t="s">
        <v>18</v>
      </c>
      <c r="C3" s="457"/>
    </row>
    <row r="4" spans="1:7">
      <c r="B4" s="457" t="s">
        <v>255</v>
      </c>
      <c r="C4" s="457"/>
    </row>
    <row r="5" spans="1:7">
      <c r="B5" s="457" t="s">
        <v>350</v>
      </c>
      <c r="C5" s="457"/>
    </row>
    <row r="6" spans="1:7">
      <c r="B6" s="6"/>
      <c r="C6" s="6"/>
    </row>
    <row r="7" spans="1:7">
      <c r="A7" s="454" t="s">
        <v>155</v>
      </c>
      <c r="B7" s="454"/>
      <c r="C7" s="454"/>
    </row>
    <row r="8" spans="1:7">
      <c r="A8" s="454" t="s">
        <v>396</v>
      </c>
      <c r="B8" s="454"/>
      <c r="C8" s="454"/>
    </row>
    <row r="9" spans="1:7">
      <c r="A9" s="454" t="s">
        <v>0</v>
      </c>
      <c r="B9" s="454"/>
      <c r="C9" s="454"/>
    </row>
    <row r="11" spans="1:7" ht="33">
      <c r="A11" s="7" t="s">
        <v>156</v>
      </c>
      <c r="B11" s="294" t="s">
        <v>157</v>
      </c>
      <c r="C11" s="7" t="s">
        <v>279</v>
      </c>
      <c r="D11" s="9"/>
      <c r="E11" s="9"/>
    </row>
    <row r="12" spans="1:7" ht="18" customHeight="1">
      <c r="A12" s="10" t="s">
        <v>158</v>
      </c>
      <c r="B12" s="11" t="s">
        <v>159</v>
      </c>
      <c r="C12" s="35">
        <f>C13+C15+C21+C23+C30+C32+C39+C37</f>
        <v>9580000</v>
      </c>
      <c r="D12" s="12"/>
      <c r="E12" s="12"/>
    </row>
    <row r="13" spans="1:7">
      <c r="A13" s="13" t="s">
        <v>160</v>
      </c>
      <c r="B13" s="14" t="s">
        <v>161</v>
      </c>
      <c r="C13" s="36">
        <f>C14</f>
        <v>1123000</v>
      </c>
      <c r="D13" s="15"/>
      <c r="E13" s="15"/>
    </row>
    <row r="14" spans="1:7">
      <c r="A14" s="19" t="s">
        <v>162</v>
      </c>
      <c r="B14" s="21" t="s">
        <v>163</v>
      </c>
      <c r="C14" s="37">
        <v>1123000</v>
      </c>
      <c r="D14" s="16"/>
      <c r="E14" s="16"/>
    </row>
    <row r="15" spans="1:7" ht="47.25" customHeight="1">
      <c r="A15" s="13" t="s">
        <v>164</v>
      </c>
      <c r="B15" s="17" t="s">
        <v>165</v>
      </c>
      <c r="C15" s="36">
        <f>C16</f>
        <v>2924000</v>
      </c>
      <c r="D15" s="16"/>
      <c r="E15" s="16"/>
      <c r="F15" s="18"/>
      <c r="G15" s="18"/>
    </row>
    <row r="16" spans="1:7" ht="47.25" customHeight="1">
      <c r="A16" s="19" t="s">
        <v>166</v>
      </c>
      <c r="B16" s="30" t="s">
        <v>167</v>
      </c>
      <c r="C16" s="37">
        <f>SUM(C17:C20)</f>
        <v>2924000</v>
      </c>
      <c r="D16" s="16"/>
      <c r="E16" s="16"/>
      <c r="F16" s="20"/>
      <c r="G16" s="20"/>
    </row>
    <row r="17" spans="1:7" ht="65.25" customHeight="1">
      <c r="A17" s="19" t="s">
        <v>168</v>
      </c>
      <c r="B17" s="30" t="s">
        <v>169</v>
      </c>
      <c r="C17" s="37">
        <v>1000000</v>
      </c>
      <c r="D17" s="16"/>
      <c r="E17" s="16"/>
      <c r="F17" s="20"/>
      <c r="G17" s="20"/>
    </row>
    <row r="18" spans="1:7" ht="87.75" customHeight="1">
      <c r="A18" s="19" t="s">
        <v>170</v>
      </c>
      <c r="B18" s="30" t="s">
        <v>171</v>
      </c>
      <c r="C18" s="37">
        <v>29000</v>
      </c>
      <c r="D18" s="16"/>
      <c r="E18" s="16"/>
      <c r="F18" s="20"/>
      <c r="G18" s="20"/>
    </row>
    <row r="19" spans="1:7" ht="84.75" customHeight="1">
      <c r="A19" s="19" t="s">
        <v>172</v>
      </c>
      <c r="B19" s="30" t="s">
        <v>173</v>
      </c>
      <c r="C19" s="37">
        <v>1870000</v>
      </c>
      <c r="D19" s="16"/>
      <c r="E19" s="16"/>
      <c r="F19" s="20"/>
      <c r="G19" s="20"/>
    </row>
    <row r="20" spans="1:7" ht="85.5" customHeight="1">
      <c r="A20" s="19" t="s">
        <v>174</v>
      </c>
      <c r="B20" s="30" t="s">
        <v>175</v>
      </c>
      <c r="C20" s="37">
        <v>25000</v>
      </c>
      <c r="D20" s="16"/>
      <c r="E20" s="16"/>
      <c r="F20" s="20"/>
      <c r="G20" s="20"/>
    </row>
    <row r="21" spans="1:7">
      <c r="A21" s="13" t="s">
        <v>176</v>
      </c>
      <c r="B21" s="14" t="s">
        <v>177</v>
      </c>
      <c r="C21" s="36">
        <f>C22</f>
        <v>0</v>
      </c>
      <c r="D21" s="15"/>
      <c r="E21" s="15"/>
    </row>
    <row r="22" spans="1:7">
      <c r="A22" s="19" t="s">
        <v>178</v>
      </c>
      <c r="B22" s="21" t="s">
        <v>179</v>
      </c>
      <c r="C22" s="37">
        <v>0</v>
      </c>
      <c r="D22" s="16"/>
      <c r="E22" s="16"/>
    </row>
    <row r="23" spans="1:7">
      <c r="A23" s="13" t="s">
        <v>180</v>
      </c>
      <c r="B23" s="14" t="s">
        <v>181</v>
      </c>
      <c r="C23" s="36">
        <f>C24+C26</f>
        <v>5533000</v>
      </c>
      <c r="D23" s="15"/>
      <c r="E23" s="15"/>
    </row>
    <row r="24" spans="1:7">
      <c r="A24" s="31" t="s">
        <v>182</v>
      </c>
      <c r="B24" s="21" t="s">
        <v>183</v>
      </c>
      <c r="C24" s="37">
        <f>C25</f>
        <v>1337000</v>
      </c>
      <c r="D24" s="16"/>
      <c r="E24" s="16"/>
    </row>
    <row r="25" spans="1:7" ht="66">
      <c r="A25" s="19" t="s">
        <v>184</v>
      </c>
      <c r="B25" s="30" t="s">
        <v>185</v>
      </c>
      <c r="C25" s="37">
        <v>1337000</v>
      </c>
      <c r="D25" s="16"/>
      <c r="E25" s="16"/>
    </row>
    <row r="26" spans="1:7">
      <c r="A26" s="19" t="s">
        <v>186</v>
      </c>
      <c r="B26" s="21" t="s">
        <v>187</v>
      </c>
      <c r="C26" s="37">
        <f>C27+C28</f>
        <v>4196000</v>
      </c>
      <c r="D26" s="16"/>
      <c r="E26" s="16"/>
    </row>
    <row r="27" spans="1:7" ht="82.5">
      <c r="A27" s="19" t="s">
        <v>390</v>
      </c>
      <c r="B27" s="23" t="s">
        <v>189</v>
      </c>
      <c r="C27" s="37">
        <v>1346000</v>
      </c>
      <c r="D27" s="16"/>
      <c r="E27" s="16"/>
    </row>
    <row r="28" spans="1:7" ht="82.5">
      <c r="A28" s="19" t="s">
        <v>391</v>
      </c>
      <c r="B28" s="23" t="s">
        <v>191</v>
      </c>
      <c r="C28" s="37">
        <v>2850000</v>
      </c>
      <c r="D28" s="16"/>
      <c r="E28" s="16"/>
    </row>
    <row r="29" spans="1:7" ht="45.75" hidden="1" customHeight="1">
      <c r="A29" s="19"/>
      <c r="B29" s="23"/>
      <c r="C29" s="37"/>
      <c r="D29" s="16"/>
      <c r="E29" s="16"/>
    </row>
    <row r="30" spans="1:7" ht="50.25" customHeight="1">
      <c r="A30" s="13" t="s">
        <v>192</v>
      </c>
      <c r="B30" s="22" t="s">
        <v>193</v>
      </c>
      <c r="C30" s="36">
        <f>C31</f>
        <v>0</v>
      </c>
      <c r="D30" s="16"/>
      <c r="E30" s="16"/>
    </row>
    <row r="31" spans="1:7" ht="49.5" customHeight="1">
      <c r="A31" s="19" t="s">
        <v>194</v>
      </c>
      <c r="B31" s="23" t="s">
        <v>195</v>
      </c>
      <c r="C31" s="37">
        <v>0</v>
      </c>
      <c r="D31" s="16"/>
      <c r="E31" s="16"/>
    </row>
    <row r="32" spans="1:7" ht="47.25" customHeight="1">
      <c r="A32" s="13" t="s">
        <v>196</v>
      </c>
      <c r="B32" s="24" t="s">
        <v>197</v>
      </c>
      <c r="C32" s="36">
        <f>C33</f>
        <v>0</v>
      </c>
      <c r="D32" s="15"/>
      <c r="E32" s="15"/>
    </row>
    <row r="33" spans="1:6" ht="118.5" customHeight="1">
      <c r="A33" s="19" t="s">
        <v>198</v>
      </c>
      <c r="B33" s="27" t="s">
        <v>199</v>
      </c>
      <c r="C33" s="37">
        <v>0</v>
      </c>
      <c r="D33" s="16"/>
      <c r="E33" s="16"/>
    </row>
    <row r="34" spans="1:6" ht="115.5">
      <c r="A34" s="19" t="s">
        <v>200</v>
      </c>
      <c r="B34" s="27" t="s">
        <v>201</v>
      </c>
      <c r="C34" s="37">
        <v>1306000</v>
      </c>
      <c r="D34" s="16"/>
      <c r="E34" s="16"/>
    </row>
    <row r="35" spans="1:6" ht="45.75" hidden="1" customHeight="1">
      <c r="A35" s="19"/>
      <c r="B35" s="30"/>
      <c r="C35" s="37"/>
      <c r="D35" s="16"/>
      <c r="E35" s="16"/>
    </row>
    <row r="36" spans="1:6" ht="45.75" hidden="1" customHeight="1">
      <c r="A36" s="19"/>
      <c r="B36" s="30"/>
      <c r="C36" s="37"/>
      <c r="D36" s="16"/>
      <c r="E36" s="16"/>
    </row>
    <row r="37" spans="1:6" ht="38.25" customHeight="1">
      <c r="A37" s="19" t="s">
        <v>251</v>
      </c>
      <c r="B37" s="17" t="s">
        <v>253</v>
      </c>
      <c r="C37" s="37">
        <f>C38</f>
        <v>0</v>
      </c>
      <c r="D37" s="16"/>
      <c r="E37" s="16"/>
    </row>
    <row r="38" spans="1:6" ht="36.75" customHeight="1">
      <c r="A38" s="19" t="s">
        <v>252</v>
      </c>
      <c r="B38" s="30" t="s">
        <v>254</v>
      </c>
      <c r="C38" s="37">
        <v>0</v>
      </c>
      <c r="D38" s="16"/>
      <c r="E38" s="16"/>
    </row>
    <row r="39" spans="1:6" ht="42" customHeight="1">
      <c r="A39" s="13" t="s">
        <v>202</v>
      </c>
      <c r="B39" s="25" t="s">
        <v>203</v>
      </c>
      <c r="C39" s="36">
        <f>C40</f>
        <v>0</v>
      </c>
      <c r="D39" s="15"/>
      <c r="E39" s="15"/>
    </row>
    <row r="40" spans="1:6" ht="68.25" customHeight="1">
      <c r="A40" s="19" t="s">
        <v>204</v>
      </c>
      <c r="B40" s="32" t="s">
        <v>205</v>
      </c>
      <c r="C40" s="37">
        <v>0</v>
      </c>
      <c r="D40" s="16"/>
      <c r="E40" s="16"/>
    </row>
    <row r="41" spans="1:6" ht="18.75" customHeight="1">
      <c r="A41" s="10" t="s">
        <v>206</v>
      </c>
      <c r="B41" s="26" t="s">
        <v>207</v>
      </c>
      <c r="C41" s="35">
        <f>C42</f>
        <v>31014124.719999999</v>
      </c>
      <c r="D41" s="12"/>
      <c r="E41" s="12"/>
    </row>
    <row r="42" spans="1:6" ht="40.5" customHeight="1">
      <c r="A42" s="19" t="s">
        <v>208</v>
      </c>
      <c r="B42" s="27" t="s">
        <v>209</v>
      </c>
      <c r="C42" s="37">
        <f>C43+C46+C56</f>
        <v>31014124.719999999</v>
      </c>
      <c r="D42" s="16"/>
      <c r="E42" s="16"/>
    </row>
    <row r="43" spans="1:6" ht="40.5" customHeight="1">
      <c r="A43" s="13" t="s">
        <v>210</v>
      </c>
      <c r="B43" s="24" t="s">
        <v>211</v>
      </c>
      <c r="C43" s="36">
        <f>C44+C45</f>
        <v>11531600</v>
      </c>
      <c r="D43" s="16"/>
      <c r="E43" s="16"/>
    </row>
    <row r="44" spans="1:6" ht="33.75" customHeight="1">
      <c r="A44" s="19" t="s">
        <v>212</v>
      </c>
      <c r="B44" s="27" t="s">
        <v>213</v>
      </c>
      <c r="C44" s="37">
        <v>11482000</v>
      </c>
      <c r="D44" s="16"/>
      <c r="E44" s="16"/>
    </row>
    <row r="45" spans="1:6" ht="33.75" customHeight="1">
      <c r="A45" s="28" t="s">
        <v>232</v>
      </c>
      <c r="B45" s="27" t="s">
        <v>392</v>
      </c>
      <c r="C45" s="37">
        <v>49600</v>
      </c>
      <c r="D45" s="16"/>
      <c r="E45" s="16"/>
    </row>
    <row r="46" spans="1:6" ht="49.5">
      <c r="A46" s="33" t="s">
        <v>214</v>
      </c>
      <c r="B46" s="24" t="s">
        <v>215</v>
      </c>
      <c r="C46" s="36">
        <f>C47+C48+C49+C50+C51+C54+C53+C55</f>
        <v>17093340</v>
      </c>
      <c r="D46" s="16"/>
      <c r="E46" s="16"/>
    </row>
    <row r="47" spans="1:6" ht="66">
      <c r="A47" s="28" t="s">
        <v>247</v>
      </c>
      <c r="B47" s="27" t="s">
        <v>248</v>
      </c>
      <c r="C47" s="37">
        <v>0</v>
      </c>
      <c r="D47" s="16"/>
      <c r="E47" s="16"/>
    </row>
    <row r="48" spans="1:6" ht="105.75" customHeight="1">
      <c r="A48" s="19" t="s">
        <v>216</v>
      </c>
      <c r="B48" s="27" t="s">
        <v>217</v>
      </c>
      <c r="C48" s="37">
        <v>12552960</v>
      </c>
      <c r="D48" s="16"/>
      <c r="E48" s="16"/>
      <c r="F48" s="2"/>
    </row>
    <row r="49" spans="1:6" ht="40.5" customHeight="1">
      <c r="A49" s="19" t="s">
        <v>249</v>
      </c>
      <c r="B49" s="27" t="s">
        <v>250</v>
      </c>
      <c r="C49" s="37">
        <v>0</v>
      </c>
      <c r="D49" s="16"/>
      <c r="E49" s="16"/>
      <c r="F49" s="2"/>
    </row>
    <row r="50" spans="1:6" ht="49.5">
      <c r="A50" s="19" t="s">
        <v>218</v>
      </c>
      <c r="B50" s="27" t="s">
        <v>219</v>
      </c>
      <c r="C50" s="37">
        <v>0</v>
      </c>
      <c r="D50" s="16"/>
      <c r="E50" s="16"/>
      <c r="F50" s="2"/>
    </row>
    <row r="51" spans="1:6" ht="66">
      <c r="A51" s="296" t="s">
        <v>220</v>
      </c>
      <c r="B51" s="30" t="s">
        <v>221</v>
      </c>
      <c r="C51" s="37">
        <v>0</v>
      </c>
      <c r="D51" s="16"/>
      <c r="E51" s="16"/>
      <c r="F51" s="2"/>
    </row>
    <row r="52" spans="1:6" ht="115.5" hidden="1" customHeight="1">
      <c r="A52" s="19" t="s">
        <v>222</v>
      </c>
      <c r="B52" s="27" t="s">
        <v>223</v>
      </c>
      <c r="C52" s="37"/>
      <c r="D52" s="16"/>
      <c r="E52" s="16"/>
      <c r="F52" s="2"/>
    </row>
    <row r="53" spans="1:6" ht="130.5" customHeight="1">
      <c r="A53" s="19" t="s">
        <v>224</v>
      </c>
      <c r="B53" s="34" t="s">
        <v>225</v>
      </c>
      <c r="C53" s="37">
        <v>0</v>
      </c>
      <c r="D53" s="16"/>
      <c r="E53" s="16" t="s">
        <v>288</v>
      </c>
      <c r="F53" s="2"/>
    </row>
    <row r="54" spans="1:6" ht="16.5" customHeight="1">
      <c r="A54" s="19" t="s">
        <v>226</v>
      </c>
      <c r="B54" s="27" t="s">
        <v>227</v>
      </c>
      <c r="C54" s="38">
        <v>0</v>
      </c>
      <c r="F54" s="2"/>
    </row>
    <row r="55" spans="1:6" ht="117.75" customHeight="1">
      <c r="A55" s="19" t="s">
        <v>393</v>
      </c>
      <c r="B55" s="27" t="s">
        <v>394</v>
      </c>
      <c r="C55" s="38">
        <v>4540380</v>
      </c>
      <c r="F55" s="2"/>
    </row>
    <row r="56" spans="1:6" ht="18.75" customHeight="1">
      <c r="A56" s="13" t="s">
        <v>228</v>
      </c>
      <c r="B56" s="24" t="s">
        <v>229</v>
      </c>
      <c r="C56" s="36">
        <f>C57</f>
        <v>2389184.7200000002</v>
      </c>
      <c r="D56" s="16"/>
      <c r="E56" s="16"/>
      <c r="F56" s="2"/>
    </row>
    <row r="57" spans="1:6" ht="99" customHeight="1">
      <c r="A57" s="28" t="s">
        <v>230</v>
      </c>
      <c r="B57" s="27" t="s">
        <v>231</v>
      </c>
      <c r="C57" s="39">
        <v>2389184.7200000002</v>
      </c>
      <c r="D57" s="16"/>
      <c r="E57" s="16"/>
      <c r="F57" s="2"/>
    </row>
    <row r="58" spans="1:6" ht="20.25" customHeight="1">
      <c r="A58" s="455" t="s">
        <v>127</v>
      </c>
      <c r="B58" s="456"/>
      <c r="C58" s="36">
        <f>C12+C41</f>
        <v>40594124.719999999</v>
      </c>
      <c r="D58" s="29"/>
      <c r="E58" s="29"/>
      <c r="F58" s="2"/>
    </row>
  </sheetData>
  <mergeCells count="9">
    <mergeCell ref="A8:C8"/>
    <mergeCell ref="A9:C9"/>
    <mergeCell ref="A58:B58"/>
    <mergeCell ref="B1:C1"/>
    <mergeCell ref="B2:C2"/>
    <mergeCell ref="B3:C3"/>
    <mergeCell ref="B4:C4"/>
    <mergeCell ref="B5:C5"/>
    <mergeCell ref="A7:C7"/>
  </mergeCells>
  <pageMargins left="0.98425196850393704" right="0" top="0.19685039370078741" bottom="0" header="0.51181102362204722" footer="0.51181102362204722"/>
  <pageSetup paperSize="9" scale="96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40" zoomScaleNormal="100" workbookViewId="0">
      <selection sqref="A1:D50"/>
    </sheetView>
  </sheetViews>
  <sheetFormatPr defaultRowHeight="12.75"/>
  <cols>
    <col min="1" max="1" width="23.85546875" customWidth="1"/>
    <col min="2" max="2" width="41.140625" customWidth="1"/>
    <col min="3" max="3" width="12.7109375" style="218" customWidth="1"/>
    <col min="4" max="4" width="12.85546875" customWidth="1"/>
    <col min="5" max="5" width="10" customWidth="1"/>
    <col min="6" max="6" width="31.28515625" style="180" customWidth="1"/>
    <col min="7" max="7" width="38.5703125" customWidth="1"/>
  </cols>
  <sheetData>
    <row r="1" spans="1:7">
      <c r="A1" t="s">
        <v>286</v>
      </c>
      <c r="B1" s="461" t="s">
        <v>130</v>
      </c>
      <c r="C1" s="461"/>
      <c r="D1" s="462"/>
      <c r="E1" s="185"/>
    </row>
    <row r="2" spans="1:7">
      <c r="B2" s="461" t="s">
        <v>13</v>
      </c>
      <c r="C2" s="461"/>
      <c r="D2" s="462"/>
      <c r="E2" s="179"/>
    </row>
    <row r="3" spans="1:7">
      <c r="B3" s="461" t="s">
        <v>18</v>
      </c>
      <c r="C3" s="461"/>
      <c r="D3" s="462"/>
    </row>
    <row r="4" spans="1:7">
      <c r="B4" s="461" t="s">
        <v>277</v>
      </c>
      <c r="C4" s="461"/>
      <c r="D4" s="462"/>
    </row>
    <row r="5" spans="1:7">
      <c r="B5" s="461" t="s">
        <v>351</v>
      </c>
      <c r="C5" s="461"/>
      <c r="D5" s="462"/>
    </row>
    <row r="6" spans="1:7">
      <c r="B6" s="177"/>
      <c r="C6" s="216"/>
    </row>
    <row r="7" spans="1:7">
      <c r="A7" s="458" t="s">
        <v>155</v>
      </c>
      <c r="B7" s="458"/>
      <c r="C7" s="458"/>
    </row>
    <row r="8" spans="1:7">
      <c r="A8" s="458" t="s">
        <v>397</v>
      </c>
      <c r="B8" s="458"/>
      <c r="C8" s="458"/>
    </row>
    <row r="9" spans="1:7">
      <c r="A9" s="458" t="s">
        <v>278</v>
      </c>
      <c r="B9" s="458"/>
      <c r="C9" s="458"/>
    </row>
    <row r="11" spans="1:7" ht="25.5">
      <c r="A11" s="173" t="s">
        <v>156</v>
      </c>
      <c r="B11" s="178" t="s">
        <v>157</v>
      </c>
      <c r="C11" s="217" t="s">
        <v>279</v>
      </c>
      <c r="D11" s="173" t="s">
        <v>287</v>
      </c>
      <c r="E11" s="163"/>
    </row>
    <row r="12" spans="1:7" ht="18" customHeight="1">
      <c r="A12" s="186" t="s">
        <v>158</v>
      </c>
      <c r="B12" s="187" t="s">
        <v>159</v>
      </c>
      <c r="C12" s="219">
        <f>C13+C15+C21+C23+C30+C32+C37</f>
        <v>9362000</v>
      </c>
      <c r="D12" s="219">
        <f>D13+D15+D21+D23+D30+D32+D37</f>
        <v>9557000</v>
      </c>
      <c r="E12" s="188"/>
    </row>
    <row r="13" spans="1:7">
      <c r="A13" s="189" t="s">
        <v>160</v>
      </c>
      <c r="B13" s="190" t="s">
        <v>161</v>
      </c>
      <c r="C13" s="176">
        <f>C14</f>
        <v>1258000</v>
      </c>
      <c r="D13" s="176">
        <f>D14</f>
        <v>1397000</v>
      </c>
      <c r="E13" s="191"/>
    </row>
    <row r="14" spans="1:7">
      <c r="A14" s="192" t="s">
        <v>162</v>
      </c>
      <c r="B14" s="193" t="s">
        <v>163</v>
      </c>
      <c r="C14" s="220">
        <v>1258000</v>
      </c>
      <c r="D14" s="220">
        <v>1397000</v>
      </c>
      <c r="E14" s="147"/>
    </row>
    <row r="15" spans="1:7" ht="40.5" customHeight="1">
      <c r="A15" s="189" t="s">
        <v>164</v>
      </c>
      <c r="B15" s="194" t="s">
        <v>165</v>
      </c>
      <c r="C15" s="176">
        <f>C16</f>
        <v>2497000</v>
      </c>
      <c r="D15" s="176">
        <f>D16</f>
        <v>2497000</v>
      </c>
      <c r="E15" s="147"/>
      <c r="F15" s="195"/>
      <c r="G15" s="195"/>
    </row>
    <row r="16" spans="1:7" ht="43.5" customHeight="1">
      <c r="A16" s="196" t="s">
        <v>166</v>
      </c>
      <c r="B16" s="197" t="s">
        <v>167</v>
      </c>
      <c r="C16" s="221">
        <f>C17+C18+C19+C20</f>
        <v>2497000</v>
      </c>
      <c r="D16" s="221">
        <f>D17+D18+D19+D20</f>
        <v>2497000</v>
      </c>
      <c r="E16" s="147"/>
      <c r="F16" s="198"/>
      <c r="G16" s="198"/>
    </row>
    <row r="17" spans="1:7" ht="57" customHeight="1">
      <c r="A17" s="192" t="s">
        <v>280</v>
      </c>
      <c r="B17" s="199" t="s">
        <v>169</v>
      </c>
      <c r="C17" s="220">
        <v>1000000</v>
      </c>
      <c r="D17" s="220">
        <v>1000000</v>
      </c>
      <c r="E17" s="147"/>
      <c r="F17" s="198"/>
      <c r="G17" s="198"/>
    </row>
    <row r="18" spans="1:7" ht="69" customHeight="1">
      <c r="A18" s="192" t="s">
        <v>281</v>
      </c>
      <c r="B18" s="199" t="s">
        <v>171</v>
      </c>
      <c r="C18" s="220">
        <v>32000</v>
      </c>
      <c r="D18" s="220">
        <v>32000</v>
      </c>
      <c r="E18" s="147"/>
      <c r="F18" s="198"/>
      <c r="G18" s="198"/>
    </row>
    <row r="19" spans="1:7" ht="80.25" customHeight="1">
      <c r="A19" s="192" t="s">
        <v>282</v>
      </c>
      <c r="B19" s="199" t="s">
        <v>173</v>
      </c>
      <c r="C19" s="220">
        <v>1450000</v>
      </c>
      <c r="D19" s="220">
        <v>1450000</v>
      </c>
      <c r="E19" s="147"/>
      <c r="F19" s="198"/>
      <c r="G19" s="198"/>
    </row>
    <row r="20" spans="1:7" ht="68.25" customHeight="1">
      <c r="A20" s="192" t="s">
        <v>283</v>
      </c>
      <c r="B20" s="199" t="s">
        <v>175</v>
      </c>
      <c r="C20" s="220">
        <v>15000</v>
      </c>
      <c r="D20" s="220">
        <v>15000</v>
      </c>
      <c r="E20" s="147"/>
      <c r="F20" s="198"/>
      <c r="G20" s="198"/>
    </row>
    <row r="21" spans="1:7">
      <c r="A21" s="189" t="s">
        <v>176</v>
      </c>
      <c r="B21" s="190" t="s">
        <v>177</v>
      </c>
      <c r="C21" s="176">
        <f>C22</f>
        <v>0</v>
      </c>
      <c r="D21" s="176">
        <f>D22</f>
        <v>0</v>
      </c>
      <c r="E21" s="191"/>
    </row>
    <row r="22" spans="1:7">
      <c r="A22" s="192" t="s">
        <v>178</v>
      </c>
      <c r="B22" s="193" t="s">
        <v>179</v>
      </c>
      <c r="C22" s="222">
        <v>0</v>
      </c>
      <c r="D22" s="175">
        <v>0</v>
      </c>
      <c r="E22" s="147"/>
    </row>
    <row r="23" spans="1:7">
      <c r="A23" s="189" t="s">
        <v>180</v>
      </c>
      <c r="B23" s="190" t="s">
        <v>181</v>
      </c>
      <c r="C23" s="176">
        <f>C24+C26</f>
        <v>5607000</v>
      </c>
      <c r="D23" s="176">
        <f>D24+D26</f>
        <v>5663000</v>
      </c>
      <c r="E23" s="191"/>
    </row>
    <row r="24" spans="1:7">
      <c r="A24" s="200" t="s">
        <v>182</v>
      </c>
      <c r="B24" s="201" t="s">
        <v>183</v>
      </c>
      <c r="C24" s="222">
        <f>C25</f>
        <v>1350000</v>
      </c>
      <c r="D24" s="222">
        <f>D25</f>
        <v>1344000</v>
      </c>
      <c r="E24" s="202"/>
    </row>
    <row r="25" spans="1:7" ht="51">
      <c r="A25" s="192" t="s">
        <v>184</v>
      </c>
      <c r="B25" s="199" t="s">
        <v>185</v>
      </c>
      <c r="C25" s="220">
        <v>1350000</v>
      </c>
      <c r="D25" s="220">
        <v>1344000</v>
      </c>
      <c r="E25" s="147"/>
    </row>
    <row r="26" spans="1:7">
      <c r="A26" s="196" t="s">
        <v>186</v>
      </c>
      <c r="B26" s="201" t="s">
        <v>187</v>
      </c>
      <c r="C26" s="222">
        <f>C27+C28</f>
        <v>4257000</v>
      </c>
      <c r="D26" s="222">
        <f>D27+D28</f>
        <v>4319000</v>
      </c>
      <c r="E26" s="202"/>
    </row>
    <row r="27" spans="1:7" ht="76.5">
      <c r="A27" s="192" t="s">
        <v>188</v>
      </c>
      <c r="B27" s="203" t="s">
        <v>189</v>
      </c>
      <c r="C27" s="220">
        <v>1117000</v>
      </c>
      <c r="D27" s="220">
        <v>1150000</v>
      </c>
      <c r="E27" s="147"/>
    </row>
    <row r="28" spans="1:7" ht="76.5">
      <c r="A28" s="192" t="s">
        <v>190</v>
      </c>
      <c r="B28" s="203" t="s">
        <v>191</v>
      </c>
      <c r="C28" s="220">
        <v>3140000</v>
      </c>
      <c r="D28" s="220">
        <v>3169000</v>
      </c>
      <c r="E28" s="147"/>
    </row>
    <row r="29" spans="1:7" ht="12.75" hidden="1" customHeight="1">
      <c r="A29" s="192"/>
      <c r="B29" s="203"/>
      <c r="C29" s="220"/>
      <c r="D29" s="175"/>
      <c r="E29" s="147"/>
    </row>
    <row r="30" spans="1:7" ht="42.75" customHeight="1">
      <c r="A30" s="189" t="s">
        <v>192</v>
      </c>
      <c r="B30" s="204" t="s">
        <v>193</v>
      </c>
      <c r="C30" s="176">
        <f>C31</f>
        <v>0</v>
      </c>
      <c r="D30" s="176">
        <f>D31</f>
        <v>0</v>
      </c>
      <c r="E30" s="147"/>
    </row>
    <row r="31" spans="1:7" ht="42.75" customHeight="1">
      <c r="A31" s="196" t="s">
        <v>194</v>
      </c>
      <c r="B31" s="205" t="s">
        <v>195</v>
      </c>
      <c r="C31" s="220">
        <v>0</v>
      </c>
      <c r="D31" s="220">
        <v>0</v>
      </c>
      <c r="E31" s="147"/>
    </row>
    <row r="32" spans="1:7" ht="41.25" customHeight="1">
      <c r="A32" s="189" t="s">
        <v>196</v>
      </c>
      <c r="B32" s="206" t="s">
        <v>197</v>
      </c>
      <c r="C32" s="176">
        <f>C33</f>
        <v>0</v>
      </c>
      <c r="D32" s="176">
        <f>D33</f>
        <v>0</v>
      </c>
      <c r="E32" s="191"/>
    </row>
    <row r="33" spans="1:6" ht="118.5" customHeight="1">
      <c r="A33" s="192" t="s">
        <v>198</v>
      </c>
      <c r="B33" s="207" t="s">
        <v>199</v>
      </c>
      <c r="C33" s="222">
        <f>C34</f>
        <v>0</v>
      </c>
      <c r="D33" s="221">
        <f>D34</f>
        <v>0</v>
      </c>
      <c r="E33" s="202"/>
    </row>
    <row r="34" spans="1:6" ht="102">
      <c r="A34" s="192" t="s">
        <v>200</v>
      </c>
      <c r="B34" s="207" t="s">
        <v>201</v>
      </c>
      <c r="C34" s="220">
        <v>0</v>
      </c>
      <c r="D34" s="220">
        <v>0</v>
      </c>
      <c r="E34" s="147"/>
    </row>
    <row r="35" spans="1:6" ht="12.75" hidden="1" customHeight="1">
      <c r="A35" s="192"/>
      <c r="B35" s="199"/>
      <c r="C35" s="220"/>
      <c r="D35" s="175"/>
      <c r="E35" s="147"/>
    </row>
    <row r="36" spans="1:6" ht="12.75" hidden="1" customHeight="1">
      <c r="A36" s="192"/>
      <c r="B36" s="199"/>
      <c r="C36" s="220"/>
      <c r="D36" s="175"/>
      <c r="E36" s="147"/>
    </row>
    <row r="37" spans="1:6" ht="33.75" customHeight="1">
      <c r="A37" s="189" t="s">
        <v>202</v>
      </c>
      <c r="B37" s="208" t="s">
        <v>203</v>
      </c>
      <c r="C37" s="176">
        <f>C38</f>
        <v>0</v>
      </c>
      <c r="D37" s="176">
        <f>D38</f>
        <v>0</v>
      </c>
      <c r="E37" s="191"/>
    </row>
    <row r="38" spans="1:6" ht="50.25" customHeight="1">
      <c r="A38" s="192" t="s">
        <v>204</v>
      </c>
      <c r="B38" s="209" t="s">
        <v>205</v>
      </c>
      <c r="C38" s="220">
        <v>0</v>
      </c>
      <c r="D38" s="175">
        <v>0</v>
      </c>
      <c r="E38" s="147"/>
    </row>
    <row r="39" spans="1:6" ht="18.75" customHeight="1">
      <c r="A39" s="186" t="s">
        <v>206</v>
      </c>
      <c r="B39" s="210" t="s">
        <v>207</v>
      </c>
      <c r="C39" s="219">
        <f>C40</f>
        <v>17925489.719999999</v>
      </c>
      <c r="D39" s="219">
        <f>D40</f>
        <v>17881033</v>
      </c>
      <c r="E39" s="188"/>
    </row>
    <row r="40" spans="1:6" ht="40.5" customHeight="1">
      <c r="A40" s="192" t="s">
        <v>208</v>
      </c>
      <c r="B40" s="211" t="s">
        <v>209</v>
      </c>
      <c r="C40" s="220">
        <f>C41+C44+C48</f>
        <v>17925489.719999999</v>
      </c>
      <c r="D40" s="220">
        <f>D41+D44+D48</f>
        <v>17881033</v>
      </c>
      <c r="E40" s="212"/>
    </row>
    <row r="41" spans="1:6" ht="40.5" customHeight="1">
      <c r="A41" s="189" t="s">
        <v>210</v>
      </c>
      <c r="B41" s="206" t="s">
        <v>211</v>
      </c>
      <c r="C41" s="223">
        <f>C42+C43</f>
        <v>3325000</v>
      </c>
      <c r="D41" s="223">
        <f>D42+D43</f>
        <v>3333000</v>
      </c>
      <c r="E41" s="212"/>
    </row>
    <row r="42" spans="1:6" ht="33.75" customHeight="1">
      <c r="A42" s="192" t="s">
        <v>212</v>
      </c>
      <c r="B42" s="207" t="s">
        <v>213</v>
      </c>
      <c r="C42" s="220">
        <v>3325000</v>
      </c>
      <c r="D42" s="220">
        <v>3333000</v>
      </c>
      <c r="E42" s="212"/>
    </row>
    <row r="43" spans="1:6" ht="33.75" customHeight="1">
      <c r="A43" s="214" t="s">
        <v>232</v>
      </c>
      <c r="B43" s="207" t="s">
        <v>392</v>
      </c>
      <c r="C43" s="220">
        <v>0</v>
      </c>
      <c r="D43" s="220">
        <v>0</v>
      </c>
      <c r="E43" s="212"/>
    </row>
    <row r="44" spans="1:6" ht="38.25">
      <c r="A44" s="213" t="s">
        <v>214</v>
      </c>
      <c r="B44" s="206" t="s">
        <v>215</v>
      </c>
      <c r="C44" s="223">
        <f>C45+C46</f>
        <v>12552960</v>
      </c>
      <c r="D44" s="223">
        <f>D45+D46</f>
        <v>12552960</v>
      </c>
      <c r="E44" s="212"/>
    </row>
    <row r="45" spans="1:6" ht="76.5" customHeight="1">
      <c r="A45" s="192" t="s">
        <v>216</v>
      </c>
      <c r="B45" s="207" t="s">
        <v>284</v>
      </c>
      <c r="C45" s="220">
        <v>12552960</v>
      </c>
      <c r="D45" s="220">
        <v>12552960</v>
      </c>
      <c r="E45" s="212"/>
      <c r="F45"/>
    </row>
    <row r="46" spans="1:6" ht="38.25">
      <c r="A46" s="192" t="s">
        <v>218</v>
      </c>
      <c r="B46" s="207" t="s">
        <v>219</v>
      </c>
      <c r="C46" s="220">
        <v>0</v>
      </c>
      <c r="D46" s="220">
        <v>0</v>
      </c>
      <c r="E46" s="212"/>
      <c r="F46"/>
    </row>
    <row r="47" spans="1:6" ht="89.25" hidden="1" customHeight="1">
      <c r="A47" s="192" t="s">
        <v>222</v>
      </c>
      <c r="B47" s="207" t="s">
        <v>223</v>
      </c>
      <c r="C47" s="220"/>
      <c r="D47" s="220"/>
      <c r="E47" s="212"/>
      <c r="F47"/>
    </row>
    <row r="48" spans="1:6" ht="18.75" customHeight="1">
      <c r="A48" s="189" t="s">
        <v>228</v>
      </c>
      <c r="B48" s="206" t="s">
        <v>229</v>
      </c>
      <c r="C48" s="176">
        <f>C49</f>
        <v>2047529.72</v>
      </c>
      <c r="D48" s="176">
        <f>D49</f>
        <v>1995073</v>
      </c>
      <c r="E48" s="212"/>
      <c r="F48"/>
    </row>
    <row r="49" spans="1:6" ht="93.75" customHeight="1">
      <c r="A49" s="214" t="s">
        <v>230</v>
      </c>
      <c r="B49" s="207" t="s">
        <v>231</v>
      </c>
      <c r="C49" s="224">
        <v>2047529.72</v>
      </c>
      <c r="D49" s="220">
        <v>1995073</v>
      </c>
      <c r="E49" s="147"/>
      <c r="F49"/>
    </row>
    <row r="50" spans="1:6" ht="15.75" customHeight="1">
      <c r="A50" s="459" t="s">
        <v>127</v>
      </c>
      <c r="B50" s="460"/>
      <c r="C50" s="225">
        <f>C12+C39</f>
        <v>27287489.719999999</v>
      </c>
      <c r="D50" s="225">
        <f>D12+D39</f>
        <v>27438033</v>
      </c>
      <c r="E50" s="215"/>
      <c r="F50"/>
    </row>
  </sheetData>
  <mergeCells count="9">
    <mergeCell ref="A8:C8"/>
    <mergeCell ref="A9:C9"/>
    <mergeCell ref="A50:B50"/>
    <mergeCell ref="B1:D1"/>
    <mergeCell ref="B2:D2"/>
    <mergeCell ref="B3:D3"/>
    <mergeCell ref="B4:D4"/>
    <mergeCell ref="B5:D5"/>
    <mergeCell ref="A7:C7"/>
  </mergeCells>
  <pageMargins left="0.98425196850393704" right="0" top="0.19685039370078741" bottom="0" header="0.51181102362204722" footer="0.51181102362204722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pane ySplit="12" topLeftCell="A42" activePane="bottomLeft" state="frozen"/>
      <selection pane="bottomLeft" activeCell="D28" sqref="D28"/>
    </sheetView>
  </sheetViews>
  <sheetFormatPr defaultRowHeight="16.5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>
      <c r="A1" s="2" t="s">
        <v>286</v>
      </c>
      <c r="B1" s="457" t="s">
        <v>19</v>
      </c>
      <c r="C1" s="457"/>
    </row>
    <row r="2" spans="1:5">
      <c r="B2" s="457" t="s">
        <v>13</v>
      </c>
      <c r="C2" s="457"/>
    </row>
    <row r="3" spans="1:5">
      <c r="B3" s="457" t="s">
        <v>18</v>
      </c>
      <c r="C3" s="457"/>
    </row>
    <row r="4" spans="1:5">
      <c r="B4" s="457" t="s">
        <v>255</v>
      </c>
      <c r="C4" s="457"/>
    </row>
    <row r="5" spans="1:5">
      <c r="B5" s="457" t="s">
        <v>353</v>
      </c>
      <c r="C5" s="457"/>
    </row>
    <row r="7" spans="1:5">
      <c r="A7" s="454" t="s">
        <v>398</v>
      </c>
      <c r="B7" s="454"/>
      <c r="C7" s="454"/>
    </row>
    <row r="8" spans="1:5">
      <c r="A8" s="454" t="s">
        <v>24</v>
      </c>
      <c r="B8" s="454"/>
      <c r="C8" s="454"/>
    </row>
    <row r="9" spans="1:5">
      <c r="A9" s="454" t="s">
        <v>0</v>
      </c>
      <c r="B9" s="454"/>
      <c r="C9" s="454"/>
    </row>
    <row r="11" spans="1:5" ht="13.5" customHeight="1">
      <c r="A11" s="106"/>
      <c r="B11" s="106"/>
      <c r="C11" s="464" t="s">
        <v>260</v>
      </c>
      <c r="D11" s="463"/>
      <c r="E11" s="463"/>
    </row>
    <row r="12" spans="1:5" ht="21.75" customHeight="1">
      <c r="A12" s="107" t="s">
        <v>1</v>
      </c>
      <c r="B12" s="107" t="s">
        <v>2</v>
      </c>
      <c r="C12" s="465"/>
      <c r="D12" s="463"/>
      <c r="E12" s="463"/>
    </row>
    <row r="13" spans="1:5" ht="18" customHeight="1">
      <c r="A13" s="108" t="s">
        <v>9</v>
      </c>
      <c r="B13" s="109" t="s">
        <v>3</v>
      </c>
      <c r="C13" s="110">
        <f>C14+C15+C16+C17+C18</f>
        <v>5482393.6900000004</v>
      </c>
      <c r="D13" s="261"/>
      <c r="E13" s="261"/>
    </row>
    <row r="14" spans="1:5" ht="32.25" customHeight="1">
      <c r="A14" s="111" t="s">
        <v>12</v>
      </c>
      <c r="B14" s="112" t="s">
        <v>28</v>
      </c>
      <c r="C14" s="113">
        <v>990000</v>
      </c>
      <c r="D14" s="262"/>
      <c r="E14" s="262"/>
    </row>
    <row r="15" spans="1:5" ht="48" customHeight="1">
      <c r="A15" s="114" t="s">
        <v>10</v>
      </c>
      <c r="B15" s="115" t="s">
        <v>25</v>
      </c>
      <c r="C15" s="113">
        <v>3692456.72</v>
      </c>
      <c r="D15" s="262"/>
      <c r="E15" s="262"/>
    </row>
    <row r="16" spans="1:5" ht="46.5" customHeight="1">
      <c r="A16" s="114" t="s">
        <v>58</v>
      </c>
      <c r="B16" s="116" t="s">
        <v>59</v>
      </c>
      <c r="C16" s="113">
        <v>132936.97</v>
      </c>
      <c r="D16" s="262"/>
      <c r="E16" s="262"/>
    </row>
    <row r="17" spans="1:5" ht="20.25" customHeight="1">
      <c r="A17" s="114" t="s">
        <v>60</v>
      </c>
      <c r="B17" s="115" t="s">
        <v>61</v>
      </c>
      <c r="C17" s="113">
        <f>'по виду расх 16'!D122+'по виду расх 16'!D124</f>
        <v>0</v>
      </c>
      <c r="D17" s="262"/>
      <c r="E17" s="262"/>
    </row>
    <row r="18" spans="1:5" ht="22.5" customHeight="1">
      <c r="A18" s="114" t="s">
        <v>62</v>
      </c>
      <c r="B18" s="115" t="s">
        <v>63</v>
      </c>
      <c r="C18" s="113">
        <v>667000</v>
      </c>
      <c r="D18" s="262"/>
      <c r="E18" s="262"/>
    </row>
    <row r="19" spans="1:5" ht="30.75" customHeight="1">
      <c r="A19" s="117" t="s">
        <v>14</v>
      </c>
      <c r="B19" s="118" t="s">
        <v>15</v>
      </c>
      <c r="C19" s="110">
        <f>C20+C23+C24</f>
        <v>315000</v>
      </c>
      <c r="D19" s="261"/>
      <c r="E19" s="261"/>
    </row>
    <row r="20" spans="1:5" ht="33" customHeight="1">
      <c r="A20" s="114" t="s">
        <v>23</v>
      </c>
      <c r="B20" s="116" t="s">
        <v>31</v>
      </c>
      <c r="C20" s="113">
        <v>0</v>
      </c>
      <c r="D20" s="16"/>
      <c r="E20" s="16"/>
    </row>
    <row r="21" spans="1:5" hidden="1">
      <c r="A21" s="119"/>
      <c r="B21" s="120"/>
      <c r="C21" s="110"/>
      <c r="D21" s="16"/>
      <c r="E21" s="16"/>
    </row>
    <row r="22" spans="1:5" hidden="1">
      <c r="A22" s="121"/>
      <c r="B22" s="122"/>
      <c r="C22" s="113"/>
      <c r="D22" s="16"/>
      <c r="E22" s="16"/>
    </row>
    <row r="23" spans="1:5" ht="17.25" customHeight="1">
      <c r="A23" s="121" t="s">
        <v>64</v>
      </c>
      <c r="B23" s="123" t="s">
        <v>65</v>
      </c>
      <c r="C23" s="113">
        <v>300000</v>
      </c>
      <c r="D23" s="16"/>
      <c r="E23" s="16"/>
    </row>
    <row r="24" spans="1:5" ht="30.75" customHeight="1">
      <c r="A24" s="121" t="s">
        <v>128</v>
      </c>
      <c r="B24" s="83" t="s">
        <v>129</v>
      </c>
      <c r="C24" s="113">
        <v>15000</v>
      </c>
      <c r="D24" s="16"/>
      <c r="E24" s="16"/>
    </row>
    <row r="25" spans="1:5">
      <c r="A25" s="119" t="s">
        <v>34</v>
      </c>
      <c r="B25" s="120" t="s">
        <v>48</v>
      </c>
      <c r="C25" s="110">
        <f>C26+C27+C28</f>
        <v>23573421.789999999</v>
      </c>
      <c r="D25" s="16"/>
      <c r="E25" s="16"/>
    </row>
    <row r="26" spans="1:5" ht="18" customHeight="1">
      <c r="A26" s="121" t="s">
        <v>35</v>
      </c>
      <c r="B26" s="112" t="s">
        <v>36</v>
      </c>
      <c r="C26" s="113">
        <v>0</v>
      </c>
      <c r="D26" s="16"/>
      <c r="E26" s="16"/>
    </row>
    <row r="27" spans="1:5" ht="18" customHeight="1">
      <c r="A27" s="121" t="s">
        <v>56</v>
      </c>
      <c r="B27" s="112" t="s">
        <v>57</v>
      </c>
      <c r="C27" s="113">
        <v>23573421.789999999</v>
      </c>
      <c r="D27" s="16"/>
      <c r="E27" s="16"/>
    </row>
    <row r="28" spans="1:5" ht="17.25" customHeight="1">
      <c r="A28" s="121" t="s">
        <v>37</v>
      </c>
      <c r="B28" s="263" t="s">
        <v>38</v>
      </c>
      <c r="C28" s="113">
        <f>'по виду расх 16'!D132</f>
        <v>0</v>
      </c>
      <c r="D28" s="16"/>
      <c r="E28" s="16"/>
    </row>
    <row r="29" spans="1:5">
      <c r="A29" s="119" t="s">
        <v>11</v>
      </c>
      <c r="B29" s="120" t="s">
        <v>4</v>
      </c>
      <c r="C29" s="110">
        <f>C30+C31+C32</f>
        <v>6997006</v>
      </c>
      <c r="D29" s="261"/>
      <c r="E29" s="261"/>
    </row>
    <row r="30" spans="1:5" ht="18" customHeight="1">
      <c r="A30" s="121" t="s">
        <v>30</v>
      </c>
      <c r="B30" s="122" t="s">
        <v>29</v>
      </c>
      <c r="C30" s="113">
        <v>597006</v>
      </c>
      <c r="D30" s="261"/>
      <c r="E30" s="261"/>
    </row>
    <row r="31" spans="1:5" ht="18" customHeight="1">
      <c r="A31" s="121" t="s">
        <v>32</v>
      </c>
      <c r="B31" s="122" t="s">
        <v>33</v>
      </c>
      <c r="C31" s="113">
        <v>0</v>
      </c>
      <c r="D31" s="261"/>
      <c r="E31" s="261"/>
    </row>
    <row r="32" spans="1:5" ht="18.75" customHeight="1">
      <c r="A32" s="121" t="s">
        <v>21</v>
      </c>
      <c r="B32" s="122" t="s">
        <v>22</v>
      </c>
      <c r="C32" s="113">
        <v>6400000</v>
      </c>
      <c r="D32" s="16"/>
      <c r="E32" s="16"/>
    </row>
    <row r="33" spans="1:5">
      <c r="A33" s="119" t="s">
        <v>40</v>
      </c>
      <c r="B33" s="120" t="s">
        <v>49</v>
      </c>
      <c r="C33" s="110">
        <f>C34</f>
        <v>60122.33</v>
      </c>
      <c r="D33" s="16"/>
      <c r="E33" s="16"/>
    </row>
    <row r="34" spans="1:5" ht="17.25" customHeight="1">
      <c r="A34" s="121" t="s">
        <v>39</v>
      </c>
      <c r="B34" s="112" t="s">
        <v>41</v>
      </c>
      <c r="C34" s="113">
        <v>60122.33</v>
      </c>
      <c r="D34" s="16"/>
      <c r="E34" s="16"/>
    </row>
    <row r="35" spans="1:5">
      <c r="A35" s="119" t="s">
        <v>42</v>
      </c>
      <c r="B35" s="265" t="s">
        <v>50</v>
      </c>
      <c r="C35" s="110">
        <f>C36</f>
        <v>873873.01</v>
      </c>
      <c r="D35" s="16"/>
      <c r="E35" s="16"/>
    </row>
    <row r="36" spans="1:5" ht="17.25" customHeight="1">
      <c r="A36" s="121" t="s">
        <v>44</v>
      </c>
      <c r="B36" s="122" t="s">
        <v>43</v>
      </c>
      <c r="C36" s="113">
        <v>873873.01</v>
      </c>
      <c r="D36" s="16"/>
      <c r="E36" s="16"/>
    </row>
    <row r="37" spans="1:5" ht="3" hidden="1" customHeight="1">
      <c r="A37" s="119" t="s">
        <v>53</v>
      </c>
      <c r="B37" s="120" t="s">
        <v>55</v>
      </c>
      <c r="C37" s="110"/>
      <c r="D37" s="16"/>
      <c r="E37" s="16"/>
    </row>
    <row r="38" spans="1:5" ht="18" hidden="1" customHeight="1">
      <c r="A38" s="121" t="s">
        <v>54</v>
      </c>
      <c r="B38" s="122" t="s">
        <v>52</v>
      </c>
      <c r="C38" s="113"/>
      <c r="D38" s="16"/>
      <c r="E38" s="16"/>
    </row>
    <row r="39" spans="1:5" ht="18" customHeight="1">
      <c r="A39" s="119" t="s">
        <v>53</v>
      </c>
      <c r="B39" s="266" t="s">
        <v>55</v>
      </c>
      <c r="C39" s="110">
        <f>C41+C40</f>
        <v>398119.54</v>
      </c>
      <c r="D39" s="16"/>
      <c r="E39" s="16"/>
    </row>
    <row r="40" spans="1:5" ht="18" customHeight="1">
      <c r="A40" s="121" t="s">
        <v>399</v>
      </c>
      <c r="B40" s="55" t="s">
        <v>400</v>
      </c>
      <c r="C40" s="113">
        <v>65000</v>
      </c>
      <c r="D40" s="16"/>
      <c r="E40" s="16"/>
    </row>
    <row r="41" spans="1:5" ht="18" customHeight="1">
      <c r="A41" s="121" t="s">
        <v>54</v>
      </c>
      <c r="B41" s="226" t="s">
        <v>52</v>
      </c>
      <c r="C41" s="113">
        <v>333119.53999999998</v>
      </c>
      <c r="D41" s="16"/>
      <c r="E41" s="16"/>
    </row>
    <row r="42" spans="1:5">
      <c r="A42" s="119" t="s">
        <v>46</v>
      </c>
      <c r="B42" s="120" t="s">
        <v>51</v>
      </c>
      <c r="C42" s="110">
        <f>C43</f>
        <v>82813.36</v>
      </c>
      <c r="D42" s="16"/>
      <c r="E42" s="16"/>
    </row>
    <row r="43" spans="1:5" ht="17.25" customHeight="1">
      <c r="A43" s="121" t="s">
        <v>47</v>
      </c>
      <c r="B43" s="263" t="s">
        <v>45</v>
      </c>
      <c r="C43" s="113">
        <v>82813.36</v>
      </c>
      <c r="D43" s="16"/>
      <c r="E43" s="16"/>
    </row>
    <row r="44" spans="1:5" ht="17.25" customHeight="1">
      <c r="A44" s="119" t="s">
        <v>136</v>
      </c>
      <c r="B44" s="267" t="s">
        <v>137</v>
      </c>
      <c r="C44" s="110">
        <f>C45</f>
        <v>111375</v>
      </c>
      <c r="D44" s="16"/>
      <c r="E44" s="16"/>
    </row>
    <row r="45" spans="1:5" ht="27.75" customHeight="1">
      <c r="A45" s="121" t="s">
        <v>138</v>
      </c>
      <c r="B45" s="263" t="s">
        <v>139</v>
      </c>
      <c r="C45" s="113">
        <v>111375</v>
      </c>
      <c r="D45" s="16"/>
      <c r="E45" s="16"/>
    </row>
    <row r="46" spans="1:5" ht="18.75" customHeight="1">
      <c r="A46" s="120"/>
      <c r="B46" s="120" t="s">
        <v>127</v>
      </c>
      <c r="C46" s="124">
        <f>C13+C19+C25+C29+C33+C35+C42+C39+C44</f>
        <v>37894124.719999999</v>
      </c>
      <c r="D46" s="126"/>
      <c r="E46" s="126"/>
    </row>
  </sheetData>
  <mergeCells count="11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pane ySplit="13" topLeftCell="A46" activePane="bottomLeft" state="frozen"/>
      <selection pane="bottomLeft" activeCell="D49" sqref="D49"/>
    </sheetView>
  </sheetViews>
  <sheetFormatPr defaultRowHeight="16.5"/>
  <cols>
    <col min="1" max="1" width="8.5703125" style="2" customWidth="1"/>
    <col min="2" max="2" width="58.140625" style="2" customWidth="1"/>
    <col min="3" max="3" width="13.85546875" style="2" customWidth="1"/>
    <col min="4" max="4" width="13.5703125" style="2" customWidth="1"/>
    <col min="5" max="5" width="10.85546875" style="2" customWidth="1"/>
    <col min="6" max="16384" width="9.140625" style="2"/>
  </cols>
  <sheetData>
    <row r="1" spans="1:5">
      <c r="A1" s="2" t="s">
        <v>286</v>
      </c>
      <c r="B1" s="457" t="s">
        <v>154</v>
      </c>
      <c r="C1" s="457"/>
      <c r="D1" s="470"/>
    </row>
    <row r="2" spans="1:5">
      <c r="B2" s="457" t="s">
        <v>13</v>
      </c>
      <c r="C2" s="457"/>
      <c r="D2" s="470"/>
    </row>
    <row r="3" spans="1:5">
      <c r="B3" s="457" t="s">
        <v>18</v>
      </c>
      <c r="C3" s="457"/>
      <c r="D3" s="470"/>
    </row>
    <row r="4" spans="1:5">
      <c r="B4" s="457" t="s">
        <v>255</v>
      </c>
      <c r="C4" s="457"/>
      <c r="D4" s="470"/>
    </row>
    <row r="5" spans="1:5" ht="15.75" customHeight="1">
      <c r="B5" s="457" t="s">
        <v>352</v>
      </c>
      <c r="C5" s="457"/>
      <c r="D5" s="470"/>
    </row>
    <row r="6" spans="1:5" ht="1.5" customHeight="1"/>
    <row r="7" spans="1:5">
      <c r="A7" s="454" t="s">
        <v>261</v>
      </c>
      <c r="B7" s="454"/>
      <c r="C7" s="454"/>
    </row>
    <row r="8" spans="1:5">
      <c r="A8" s="230"/>
      <c r="B8" s="230" t="s">
        <v>401</v>
      </c>
      <c r="C8" s="230"/>
    </row>
    <row r="9" spans="1:5">
      <c r="A9" s="454" t="s">
        <v>24</v>
      </c>
      <c r="B9" s="454"/>
      <c r="C9" s="454"/>
    </row>
    <row r="10" spans="1:5" ht="14.25" customHeight="1">
      <c r="A10" s="454" t="s">
        <v>0</v>
      </c>
      <c r="B10" s="454"/>
      <c r="C10" s="454"/>
    </row>
    <row r="11" spans="1:5" ht="8.25" hidden="1" customHeight="1"/>
    <row r="12" spans="1:5" ht="13.5" customHeight="1">
      <c r="A12" s="319"/>
      <c r="B12" s="319"/>
      <c r="C12" s="466" t="s">
        <v>292</v>
      </c>
      <c r="D12" s="466" t="s">
        <v>402</v>
      </c>
      <c r="E12" s="463"/>
    </row>
    <row r="13" spans="1:5" ht="15.75" customHeight="1">
      <c r="A13" s="320" t="s">
        <v>1</v>
      </c>
      <c r="B13" s="320" t="s">
        <v>2</v>
      </c>
      <c r="C13" s="467"/>
      <c r="D13" s="467"/>
      <c r="E13" s="463"/>
    </row>
    <row r="14" spans="1:5" ht="18" customHeight="1">
      <c r="A14" s="108" t="s">
        <v>9</v>
      </c>
      <c r="B14" s="109" t="s">
        <v>3</v>
      </c>
      <c r="C14" s="110">
        <f>C15+C16+C17+C18</f>
        <v>5195393.6900000004</v>
      </c>
      <c r="D14" s="110">
        <f>D15+D16+D17+D18</f>
        <v>5125726.8</v>
      </c>
      <c r="E14" s="261"/>
    </row>
    <row r="15" spans="1:5" ht="32.25" customHeight="1">
      <c r="A15" s="111" t="s">
        <v>12</v>
      </c>
      <c r="B15" s="112" t="s">
        <v>28</v>
      </c>
      <c r="C15" s="113">
        <v>990000</v>
      </c>
      <c r="D15" s="142">
        <v>990000</v>
      </c>
      <c r="E15" s="262"/>
    </row>
    <row r="16" spans="1:5" ht="48" customHeight="1">
      <c r="A16" s="114" t="s">
        <v>10</v>
      </c>
      <c r="B16" s="115" t="s">
        <v>25</v>
      </c>
      <c r="C16" s="113">
        <v>3692456.72</v>
      </c>
      <c r="D16" s="142">
        <v>3640000</v>
      </c>
      <c r="E16" s="262"/>
    </row>
    <row r="17" spans="1:5" ht="35.25" customHeight="1">
      <c r="A17" s="114" t="s">
        <v>58</v>
      </c>
      <c r="B17" s="116" t="s">
        <v>59</v>
      </c>
      <c r="C17" s="113">
        <v>132936.97</v>
      </c>
      <c r="D17" s="142">
        <v>65726.8</v>
      </c>
      <c r="E17" s="262"/>
    </row>
    <row r="18" spans="1:5" ht="20.25" customHeight="1">
      <c r="A18" s="114" t="s">
        <v>62</v>
      </c>
      <c r="B18" s="115" t="s">
        <v>63</v>
      </c>
      <c r="C18" s="113">
        <v>380000</v>
      </c>
      <c r="D18" s="142">
        <v>430000</v>
      </c>
      <c r="E18" s="262"/>
    </row>
    <row r="19" spans="1:5" ht="30.75" customHeight="1">
      <c r="A19" s="117" t="s">
        <v>14</v>
      </c>
      <c r="B19" s="118" t="s">
        <v>15</v>
      </c>
      <c r="C19" s="110">
        <f>C20+C23+C24</f>
        <v>35000</v>
      </c>
      <c r="D19" s="110">
        <f>D20+D23+D24</f>
        <v>35000</v>
      </c>
      <c r="E19" s="261"/>
    </row>
    <row r="20" spans="1:5" ht="32.25" customHeight="1">
      <c r="A20" s="114" t="s">
        <v>23</v>
      </c>
      <c r="B20" s="116" t="s">
        <v>31</v>
      </c>
      <c r="C20" s="113">
        <v>0</v>
      </c>
      <c r="D20" s="243">
        <v>0</v>
      </c>
      <c r="E20" s="16"/>
    </row>
    <row r="21" spans="1:5" hidden="1">
      <c r="A21" s="119"/>
      <c r="B21" s="120"/>
      <c r="C21" s="110"/>
      <c r="D21" s="243"/>
      <c r="E21" s="16"/>
    </row>
    <row r="22" spans="1:5" hidden="1">
      <c r="A22" s="121"/>
      <c r="B22" s="122"/>
      <c r="C22" s="113"/>
      <c r="D22" s="243"/>
      <c r="E22" s="16"/>
    </row>
    <row r="23" spans="1:5" ht="17.25" customHeight="1">
      <c r="A23" s="121" t="s">
        <v>64</v>
      </c>
      <c r="B23" s="123" t="s">
        <v>65</v>
      </c>
      <c r="C23" s="113">
        <v>30000</v>
      </c>
      <c r="D23" s="243">
        <v>30000</v>
      </c>
      <c r="E23" s="16"/>
    </row>
    <row r="24" spans="1:5" ht="30.75" customHeight="1">
      <c r="A24" s="121" t="s">
        <v>128</v>
      </c>
      <c r="B24" s="83" t="s">
        <v>129</v>
      </c>
      <c r="C24" s="113">
        <v>5000</v>
      </c>
      <c r="D24" s="243">
        <v>5000</v>
      </c>
      <c r="E24" s="16"/>
    </row>
    <row r="25" spans="1:5">
      <c r="A25" s="119" t="s">
        <v>34</v>
      </c>
      <c r="B25" s="120" t="s">
        <v>48</v>
      </c>
      <c r="C25" s="110">
        <f>C26+C27+C28+C29</f>
        <v>17045033</v>
      </c>
      <c r="D25" s="110">
        <f>D26+D27+D28+D29</f>
        <v>17045033</v>
      </c>
      <c r="E25" s="16"/>
    </row>
    <row r="26" spans="1:5" ht="17.25" customHeight="1">
      <c r="A26" s="121" t="s">
        <v>259</v>
      </c>
      <c r="B26" s="112" t="s">
        <v>258</v>
      </c>
      <c r="C26" s="113">
        <v>0</v>
      </c>
      <c r="D26" s="243">
        <v>0</v>
      </c>
      <c r="E26" s="16"/>
    </row>
    <row r="27" spans="1:5" ht="18" customHeight="1">
      <c r="A27" s="121" t="s">
        <v>35</v>
      </c>
      <c r="B27" s="112" t="s">
        <v>36</v>
      </c>
      <c r="C27" s="113">
        <v>0</v>
      </c>
      <c r="D27" s="243">
        <v>0</v>
      </c>
      <c r="E27" s="16"/>
    </row>
    <row r="28" spans="1:5" ht="18" customHeight="1">
      <c r="A28" s="121" t="s">
        <v>56</v>
      </c>
      <c r="B28" s="112" t="s">
        <v>57</v>
      </c>
      <c r="C28" s="113">
        <v>17045033</v>
      </c>
      <c r="D28" s="243">
        <v>17045033</v>
      </c>
      <c r="E28" s="16"/>
    </row>
    <row r="29" spans="1:5" ht="17.25" customHeight="1">
      <c r="A29" s="121" t="s">
        <v>37</v>
      </c>
      <c r="B29" s="263" t="s">
        <v>38</v>
      </c>
      <c r="C29" s="113">
        <v>0</v>
      </c>
      <c r="D29" s="243">
        <v>0</v>
      </c>
      <c r="E29" s="16"/>
    </row>
    <row r="30" spans="1:5">
      <c r="A30" s="119" t="s">
        <v>11</v>
      </c>
      <c r="B30" s="120" t="s">
        <v>4</v>
      </c>
      <c r="C30" s="110">
        <f>C31+C32+C33</f>
        <v>3446982</v>
      </c>
      <c r="D30" s="110">
        <f>D31+D32+D33</f>
        <v>3530000</v>
      </c>
      <c r="E30" s="261"/>
    </row>
    <row r="31" spans="1:5" ht="18" customHeight="1">
      <c r="A31" s="121" t="s">
        <v>30</v>
      </c>
      <c r="B31" s="122" t="s">
        <v>29</v>
      </c>
      <c r="C31" s="113">
        <v>546982</v>
      </c>
      <c r="D31" s="65">
        <v>530000</v>
      </c>
      <c r="E31" s="261"/>
    </row>
    <row r="32" spans="1:5" ht="18" customHeight="1">
      <c r="A32" s="121" t="s">
        <v>32</v>
      </c>
      <c r="B32" s="122" t="s">
        <v>33</v>
      </c>
      <c r="C32" s="113">
        <v>0</v>
      </c>
      <c r="D32" s="65">
        <v>0</v>
      </c>
      <c r="E32" s="261"/>
    </row>
    <row r="33" spans="1:5" ht="18.75" customHeight="1">
      <c r="A33" s="121" t="s">
        <v>21</v>
      </c>
      <c r="B33" s="122" t="s">
        <v>22</v>
      </c>
      <c r="C33" s="113">
        <v>2900000</v>
      </c>
      <c r="D33" s="243">
        <v>3000000</v>
      </c>
      <c r="E33" s="16"/>
    </row>
    <row r="34" spans="1:5">
      <c r="A34" s="119" t="s">
        <v>40</v>
      </c>
      <c r="B34" s="120" t="s">
        <v>49</v>
      </c>
      <c r="C34" s="110">
        <f>C35</f>
        <v>62286.95</v>
      </c>
      <c r="D34" s="264">
        <f>D35</f>
        <v>52504.71</v>
      </c>
      <c r="E34" s="16"/>
    </row>
    <row r="35" spans="1:5" ht="17.25" customHeight="1">
      <c r="A35" s="121" t="s">
        <v>39</v>
      </c>
      <c r="B35" s="112" t="s">
        <v>41</v>
      </c>
      <c r="C35" s="113">
        <v>62286.95</v>
      </c>
      <c r="D35" s="243">
        <v>52504.71</v>
      </c>
      <c r="E35" s="16"/>
    </row>
    <row r="36" spans="1:5">
      <c r="A36" s="119" t="s">
        <v>42</v>
      </c>
      <c r="B36" s="265" t="s">
        <v>50</v>
      </c>
      <c r="C36" s="110">
        <f>C37</f>
        <v>905335.64</v>
      </c>
      <c r="D36" s="264">
        <f>D37</f>
        <v>763151.66</v>
      </c>
      <c r="E36" s="16"/>
    </row>
    <row r="37" spans="1:5" ht="17.25" customHeight="1">
      <c r="A37" s="121" t="s">
        <v>44</v>
      </c>
      <c r="B37" s="122" t="s">
        <v>43</v>
      </c>
      <c r="C37" s="113">
        <v>905335.64</v>
      </c>
      <c r="D37" s="243">
        <v>763151.66</v>
      </c>
      <c r="E37" s="16"/>
    </row>
    <row r="38" spans="1:5" ht="3" hidden="1" customHeight="1">
      <c r="A38" s="119" t="s">
        <v>53</v>
      </c>
      <c r="B38" s="120" t="s">
        <v>55</v>
      </c>
      <c r="C38" s="110" t="e">
        <f>C39</f>
        <v>#REF!</v>
      </c>
      <c r="D38" s="243"/>
      <c r="E38" s="16"/>
    </row>
    <row r="39" spans="1:5" ht="18" hidden="1" customHeight="1">
      <c r="A39" s="121" t="s">
        <v>54</v>
      </c>
      <c r="B39" s="122" t="s">
        <v>52</v>
      </c>
      <c r="C39" s="113" t="e">
        <f>#REF!</f>
        <v>#REF!</v>
      </c>
      <c r="D39" s="243"/>
      <c r="E39" s="16"/>
    </row>
    <row r="40" spans="1:5" ht="18" customHeight="1">
      <c r="A40" s="119" t="s">
        <v>53</v>
      </c>
      <c r="B40" s="266" t="s">
        <v>55</v>
      </c>
      <c r="C40" s="110">
        <f>C42+C41</f>
        <v>194000</v>
      </c>
      <c r="D40" s="264">
        <f>D42+D41</f>
        <v>194000</v>
      </c>
      <c r="E40" s="16"/>
    </row>
    <row r="41" spans="1:5" ht="18" customHeight="1">
      <c r="A41" s="121" t="s">
        <v>399</v>
      </c>
      <c r="B41" s="55" t="s">
        <v>400</v>
      </c>
      <c r="C41" s="113">
        <v>65000</v>
      </c>
      <c r="D41" s="243">
        <v>65000</v>
      </c>
      <c r="E41" s="16"/>
    </row>
    <row r="42" spans="1:5" ht="18" customHeight="1">
      <c r="A42" s="121" t="s">
        <v>54</v>
      </c>
      <c r="B42" s="226" t="s">
        <v>52</v>
      </c>
      <c r="C42" s="113">
        <v>129000</v>
      </c>
      <c r="D42" s="243">
        <v>129000</v>
      </c>
      <c r="E42" s="16"/>
    </row>
    <row r="43" spans="1:5">
      <c r="A43" s="119" t="s">
        <v>46</v>
      </c>
      <c r="B43" s="120" t="s">
        <v>51</v>
      </c>
      <c r="C43" s="110">
        <f>C44</f>
        <v>85794.94</v>
      </c>
      <c r="D43" s="264">
        <f>D44</f>
        <v>72320.75</v>
      </c>
      <c r="E43" s="16"/>
    </row>
    <row r="44" spans="1:5" ht="17.25" customHeight="1">
      <c r="A44" s="121" t="s">
        <v>47</v>
      </c>
      <c r="B44" s="263" t="s">
        <v>45</v>
      </c>
      <c r="C44" s="113">
        <v>85794.94</v>
      </c>
      <c r="D44" s="243">
        <v>72320.75</v>
      </c>
      <c r="E44" s="16"/>
    </row>
    <row r="45" spans="1:5" ht="22.5" customHeight="1">
      <c r="A45" s="119" t="s">
        <v>136</v>
      </c>
      <c r="B45" s="267" t="s">
        <v>137</v>
      </c>
      <c r="C45" s="110">
        <f>C46</f>
        <v>5000</v>
      </c>
      <c r="D45" s="264">
        <f>D46</f>
        <v>5000</v>
      </c>
      <c r="E45" s="16"/>
    </row>
    <row r="46" spans="1:5" ht="27.75" customHeight="1">
      <c r="A46" s="121" t="s">
        <v>138</v>
      </c>
      <c r="B46" s="263" t="s">
        <v>139</v>
      </c>
      <c r="C46" s="113">
        <v>5000</v>
      </c>
      <c r="D46" s="243">
        <v>5000</v>
      </c>
      <c r="E46" s="16"/>
    </row>
    <row r="47" spans="1:5" ht="17.25" customHeight="1">
      <c r="A47" s="468" t="s">
        <v>66</v>
      </c>
      <c r="B47" s="469"/>
      <c r="C47" s="124">
        <f>C14+C19+C25+C30+C34+C36+C43+C45+C40</f>
        <v>26974826.220000003</v>
      </c>
      <c r="D47" s="124">
        <f>D14+D19+D25+D30+D34+D36+D43+D45+D40</f>
        <v>26822736.920000002</v>
      </c>
      <c r="E47" s="126"/>
    </row>
    <row r="48" spans="1:5" ht="18.75" customHeight="1">
      <c r="A48" s="471" t="s">
        <v>257</v>
      </c>
      <c r="B48" s="472"/>
      <c r="C48" s="268">
        <v>312663.5</v>
      </c>
      <c r="D48" s="268">
        <v>615296.07999999996</v>
      </c>
    </row>
    <row r="49" spans="1:4" ht="19.5" customHeight="1">
      <c r="A49" s="473" t="s">
        <v>256</v>
      </c>
      <c r="B49" s="474"/>
      <c r="C49" s="268">
        <f>C47+C48</f>
        <v>27287489.720000003</v>
      </c>
      <c r="D49" s="268">
        <f>D47+D48</f>
        <v>27438033</v>
      </c>
    </row>
  </sheetData>
  <mergeCells count="14">
    <mergeCell ref="A48:B48"/>
    <mergeCell ref="A49:B49"/>
    <mergeCell ref="A9:C9"/>
    <mergeCell ref="A10:C10"/>
    <mergeCell ref="C12:C13"/>
    <mergeCell ref="D12:D13"/>
    <mergeCell ref="E12:E13"/>
    <mergeCell ref="A47:B47"/>
    <mergeCell ref="B1:D1"/>
    <mergeCell ref="B2:D2"/>
    <mergeCell ref="B3:D3"/>
    <mergeCell ref="B4:D4"/>
    <mergeCell ref="B5:D5"/>
    <mergeCell ref="A7:C7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0" sqref="C10"/>
    </sheetView>
  </sheetViews>
  <sheetFormatPr defaultRowHeight="16.5"/>
  <cols>
    <col min="1" max="1" width="10.42578125" style="2" customWidth="1"/>
    <col min="2" max="2" width="54.85546875" style="2" customWidth="1"/>
    <col min="3" max="3" width="21.7109375" style="2" customWidth="1"/>
    <col min="4" max="4" width="1.140625" style="2" hidden="1" customWidth="1"/>
    <col min="5" max="5" width="2.28515625" style="2" customWidth="1"/>
    <col min="6" max="16384" width="9.140625" style="2"/>
  </cols>
  <sheetData>
    <row r="1" spans="1:8">
      <c r="A1" s="2" t="s">
        <v>286</v>
      </c>
      <c r="B1" s="457" t="s">
        <v>16</v>
      </c>
      <c r="C1" s="457"/>
      <c r="D1" s="457"/>
      <c r="E1" s="457"/>
      <c r="F1" s="457"/>
      <c r="G1" s="457"/>
      <c r="H1" s="470"/>
    </row>
    <row r="2" spans="1:8">
      <c r="B2" s="457" t="s">
        <v>13</v>
      </c>
      <c r="C2" s="470"/>
      <c r="D2" s="470"/>
      <c r="E2" s="470"/>
      <c r="F2" s="457"/>
      <c r="G2" s="457"/>
      <c r="H2" s="470"/>
    </row>
    <row r="3" spans="1:8">
      <c r="B3" s="457" t="s">
        <v>18</v>
      </c>
      <c r="C3" s="470"/>
      <c r="D3" s="470"/>
      <c r="E3" s="470"/>
      <c r="F3" s="457"/>
      <c r="G3" s="457"/>
      <c r="H3" s="470"/>
    </row>
    <row r="4" spans="1:8">
      <c r="B4" s="457" t="s">
        <v>255</v>
      </c>
      <c r="C4" s="470"/>
      <c r="D4" s="470"/>
      <c r="E4" s="470"/>
      <c r="F4" s="457"/>
      <c r="G4" s="457"/>
      <c r="H4" s="470"/>
    </row>
    <row r="5" spans="1:8">
      <c r="B5" s="457" t="s">
        <v>354</v>
      </c>
      <c r="C5" s="470"/>
      <c r="D5" s="470"/>
      <c r="E5" s="470"/>
      <c r="F5" s="457"/>
      <c r="G5" s="457"/>
      <c r="H5" s="470"/>
    </row>
    <row r="7" spans="1:8" ht="30.75" customHeight="1">
      <c r="A7" s="475" t="s">
        <v>403</v>
      </c>
      <c r="B7" s="475"/>
      <c r="C7" s="475"/>
      <c r="D7" s="475"/>
      <c r="E7" s="475"/>
    </row>
    <row r="9" spans="1:8" ht="36" customHeight="1">
      <c r="A9" s="40" t="s">
        <v>235</v>
      </c>
      <c r="B9" s="7" t="s">
        <v>234</v>
      </c>
      <c r="C9" s="7" t="s">
        <v>273</v>
      </c>
    </row>
    <row r="10" spans="1:8" ht="27" customHeight="1">
      <c r="A10" s="40">
        <v>850</v>
      </c>
      <c r="B10" s="40" t="s">
        <v>233</v>
      </c>
      <c r="C10" s="144">
        <f>'по разд 16'!C46</f>
        <v>37894124.719999999</v>
      </c>
    </row>
    <row r="11" spans="1:8" ht="21.75" customHeight="1">
      <c r="A11" s="476" t="s">
        <v>66</v>
      </c>
      <c r="B11" s="476"/>
      <c r="C11" s="145">
        <f>C10</f>
        <v>37894124.719999999</v>
      </c>
    </row>
  </sheetData>
  <mergeCells count="12">
    <mergeCell ref="A7:E7"/>
    <mergeCell ref="A11:B11"/>
    <mergeCell ref="B2:E2"/>
    <mergeCell ref="B3:E3"/>
    <mergeCell ref="B4:E4"/>
    <mergeCell ref="B5:E5"/>
    <mergeCell ref="B1:E1"/>
    <mergeCell ref="F5:H5"/>
    <mergeCell ref="F1:H1"/>
    <mergeCell ref="F2:H2"/>
    <mergeCell ref="F3:H3"/>
    <mergeCell ref="F4:H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1" sqref="D11"/>
    </sheetView>
  </sheetViews>
  <sheetFormatPr defaultRowHeight="12.75"/>
  <cols>
    <col min="1" max="1" width="10.5703125" customWidth="1"/>
    <col min="2" max="2" width="50.140625" customWidth="1"/>
    <col min="3" max="3" width="13.85546875" customWidth="1"/>
    <col min="4" max="4" width="11.85546875" customWidth="1"/>
    <col min="5" max="5" width="9.140625" hidden="1" customWidth="1"/>
  </cols>
  <sheetData>
    <row r="1" spans="1:8" ht="15">
      <c r="A1" t="s">
        <v>286</v>
      </c>
      <c r="B1" s="452" t="s">
        <v>270</v>
      </c>
      <c r="C1" s="462"/>
      <c r="D1" s="462"/>
      <c r="E1" s="167"/>
      <c r="F1" s="452"/>
      <c r="G1" s="452"/>
      <c r="H1" s="462"/>
    </row>
    <row r="2" spans="1:8" ht="15">
      <c r="B2" s="452" t="s">
        <v>13</v>
      </c>
      <c r="C2" s="462"/>
      <c r="D2" s="462"/>
      <c r="E2" s="462"/>
      <c r="F2" s="452"/>
      <c r="G2" s="452"/>
      <c r="H2" s="462"/>
    </row>
    <row r="3" spans="1:8" ht="15">
      <c r="B3" s="452" t="s">
        <v>18</v>
      </c>
      <c r="C3" s="462"/>
      <c r="D3" s="462"/>
      <c r="E3" s="462"/>
      <c r="F3" s="452"/>
      <c r="G3" s="452"/>
      <c r="H3" s="462"/>
    </row>
    <row r="4" spans="1:8" ht="15">
      <c r="B4" s="452" t="s">
        <v>255</v>
      </c>
      <c r="C4" s="462"/>
      <c r="D4" s="462"/>
      <c r="E4" s="462"/>
      <c r="F4" s="452"/>
      <c r="G4" s="452"/>
      <c r="H4" s="462"/>
    </row>
    <row r="5" spans="1:8">
      <c r="B5" s="461" t="s">
        <v>355</v>
      </c>
      <c r="C5" s="462"/>
      <c r="D5" s="462"/>
      <c r="E5" s="462"/>
      <c r="F5" s="461"/>
      <c r="G5" s="461"/>
      <c r="H5" s="462"/>
    </row>
    <row r="7" spans="1:8" ht="33" customHeight="1">
      <c r="A7" s="477" t="s">
        <v>404</v>
      </c>
      <c r="B7" s="477"/>
      <c r="C7" s="477"/>
      <c r="D7" s="477"/>
      <c r="E7" s="477"/>
    </row>
    <row r="9" spans="1:8" ht="36" customHeight="1">
      <c r="A9" s="172" t="s">
        <v>235</v>
      </c>
      <c r="B9" s="173" t="s">
        <v>234</v>
      </c>
      <c r="C9" s="173" t="s">
        <v>291</v>
      </c>
      <c r="D9" s="173" t="s">
        <v>557</v>
      </c>
    </row>
    <row r="10" spans="1:8" ht="27" customHeight="1">
      <c r="A10" s="172">
        <v>850</v>
      </c>
      <c r="B10" s="171" t="s">
        <v>233</v>
      </c>
      <c r="C10" s="175">
        <f>'по разд 17-18'!C49</f>
        <v>27287489.720000003</v>
      </c>
      <c r="D10" s="170">
        <f>'по разд 17-18'!D49</f>
        <v>27438033</v>
      </c>
    </row>
    <row r="11" spans="1:8" ht="21.75" customHeight="1">
      <c r="A11" s="478" t="s">
        <v>66</v>
      </c>
      <c r="B11" s="478"/>
      <c r="C11" s="176">
        <f>C10</f>
        <v>27287489.720000003</v>
      </c>
      <c r="D11" s="169">
        <f>D10</f>
        <v>27438033</v>
      </c>
    </row>
  </sheetData>
  <mergeCells count="12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4"/>
  <sheetViews>
    <sheetView zoomScale="82" zoomScaleNormal="82" workbookViewId="0">
      <pane ySplit="11" topLeftCell="A148" activePane="bottomLeft" state="frozen"/>
      <selection pane="bottomLeft" sqref="A1:D153"/>
    </sheetView>
  </sheetViews>
  <sheetFormatPr defaultRowHeight="16.5"/>
  <cols>
    <col min="1" max="1" width="66.7109375" style="2" customWidth="1"/>
    <col min="2" max="2" width="13.28515625" style="2" customWidth="1"/>
    <col min="3" max="3" width="9.140625" style="2" customWidth="1"/>
    <col min="4" max="4" width="11.7109375" style="237" customWidth="1"/>
    <col min="5" max="5" width="10.42578125" style="58" customWidth="1"/>
    <col min="6" max="6" width="10" style="58" customWidth="1"/>
    <col min="7" max="7" width="7.28515625" style="58" customWidth="1"/>
    <col min="8" max="8" width="4.85546875" style="58" customWidth="1"/>
    <col min="9" max="9" width="3.42578125" style="58" customWidth="1"/>
    <col min="10" max="10" width="4.140625" style="2" customWidth="1"/>
    <col min="11" max="11" width="3.42578125" style="2" customWidth="1"/>
    <col min="12" max="16384" width="9.140625" style="2"/>
  </cols>
  <sheetData>
    <row r="1" spans="1:9">
      <c r="A1" s="2" t="s">
        <v>286</v>
      </c>
      <c r="C1" s="457" t="s">
        <v>271</v>
      </c>
      <c r="D1" s="457"/>
    </row>
    <row r="2" spans="1:9">
      <c r="A2" s="457" t="s">
        <v>13</v>
      </c>
      <c r="B2" s="457"/>
      <c r="C2" s="457"/>
      <c r="D2" s="457"/>
      <c r="E2" s="59"/>
    </row>
    <row r="3" spans="1:9">
      <c r="A3" s="457" t="s">
        <v>18</v>
      </c>
      <c r="B3" s="457"/>
      <c r="C3" s="457"/>
      <c r="D3" s="457"/>
    </row>
    <row r="4" spans="1:9">
      <c r="A4" s="457" t="s">
        <v>255</v>
      </c>
      <c r="B4" s="457"/>
      <c r="C4" s="457"/>
      <c r="D4" s="457"/>
    </row>
    <row r="5" spans="1:9">
      <c r="A5" s="457"/>
      <c r="B5" s="457"/>
      <c r="C5" s="457" t="s">
        <v>356</v>
      </c>
      <c r="D5" s="457"/>
    </row>
    <row r="7" spans="1:9">
      <c r="A7" s="475" t="s">
        <v>405</v>
      </c>
      <c r="B7" s="475"/>
      <c r="C7" s="475"/>
      <c r="D7" s="475"/>
      <c r="E7" s="60"/>
      <c r="F7" s="60"/>
    </row>
    <row r="8" spans="1:9" ht="45" customHeight="1">
      <c r="A8" s="480"/>
      <c r="B8" s="480"/>
      <c r="C8" s="480"/>
      <c r="D8" s="480"/>
      <c r="E8" s="61"/>
      <c r="F8" s="61"/>
    </row>
    <row r="9" spans="1:9">
      <c r="A9" s="481"/>
      <c r="B9" s="481"/>
      <c r="C9" s="481"/>
      <c r="D9" s="481"/>
      <c r="E9" s="61"/>
      <c r="F9" s="61"/>
    </row>
    <row r="10" spans="1:9" ht="12.75" customHeight="1">
      <c r="A10" s="482" t="s">
        <v>2</v>
      </c>
      <c r="B10" s="484" t="s">
        <v>67</v>
      </c>
      <c r="C10" s="484" t="s">
        <v>68</v>
      </c>
      <c r="D10" s="486" t="s">
        <v>260</v>
      </c>
      <c r="E10" s="479"/>
      <c r="F10" s="479"/>
    </row>
    <row r="11" spans="1:9" ht="50.25" customHeight="1">
      <c r="A11" s="483"/>
      <c r="B11" s="485"/>
      <c r="C11" s="485"/>
      <c r="D11" s="486"/>
      <c r="E11" s="479"/>
      <c r="F11" s="479"/>
      <c r="G11" s="62"/>
      <c r="H11" s="62"/>
      <c r="I11" s="62"/>
    </row>
    <row r="12" spans="1:9" ht="37.5" customHeight="1">
      <c r="A12" s="322" t="s">
        <v>69</v>
      </c>
      <c r="B12" s="41" t="s">
        <v>406</v>
      </c>
      <c r="C12" s="47"/>
      <c r="D12" s="77">
        <f>D13+D17+D21</f>
        <v>782029.12</v>
      </c>
      <c r="E12" s="63"/>
      <c r="F12" s="63"/>
    </row>
    <row r="13" spans="1:9" ht="47.25" customHeight="1">
      <c r="A13" s="22" t="s">
        <v>70</v>
      </c>
      <c r="B13" s="42" t="s">
        <v>407</v>
      </c>
      <c r="C13" s="64"/>
      <c r="D13" s="65">
        <f>D15</f>
        <v>485000.17</v>
      </c>
      <c r="E13" s="66"/>
      <c r="F13" s="66"/>
    </row>
    <row r="14" spans="1:9" ht="47.25" customHeight="1">
      <c r="A14" s="23" t="s">
        <v>421</v>
      </c>
      <c r="B14" s="44" t="s">
        <v>422</v>
      </c>
      <c r="C14" s="64"/>
      <c r="D14" s="65">
        <f>D15</f>
        <v>485000.17</v>
      </c>
      <c r="E14" s="66"/>
      <c r="F14" s="66"/>
    </row>
    <row r="15" spans="1:9" ht="53.25" customHeight="1">
      <c r="A15" s="323" t="s">
        <v>71</v>
      </c>
      <c r="B15" s="44" t="s">
        <v>408</v>
      </c>
      <c r="C15" s="67"/>
      <c r="D15" s="65">
        <f>D16</f>
        <v>485000.17</v>
      </c>
      <c r="E15" s="68"/>
      <c r="F15" s="68"/>
    </row>
    <row r="16" spans="1:9" ht="22.5" customHeight="1">
      <c r="A16" s="324" t="s">
        <v>88</v>
      </c>
      <c r="B16" s="69"/>
      <c r="C16" s="70">
        <v>500</v>
      </c>
      <c r="D16" s="65">
        <v>485000.17</v>
      </c>
      <c r="E16" s="68"/>
      <c r="F16" s="68"/>
    </row>
    <row r="17" spans="1:6" ht="36" customHeight="1">
      <c r="A17" s="22" t="s">
        <v>72</v>
      </c>
      <c r="B17" s="42" t="s">
        <v>409</v>
      </c>
      <c r="C17" s="71"/>
      <c r="D17" s="72">
        <f>D19</f>
        <v>246688.86</v>
      </c>
      <c r="E17" s="73"/>
      <c r="F17" s="73"/>
    </row>
    <row r="18" spans="1:6" ht="36" customHeight="1">
      <c r="A18" s="23" t="s">
        <v>423</v>
      </c>
      <c r="B18" s="44" t="s">
        <v>424</v>
      </c>
      <c r="C18" s="71"/>
      <c r="D18" s="72">
        <f>D19</f>
        <v>246688.86</v>
      </c>
      <c r="E18" s="73"/>
      <c r="F18" s="73"/>
    </row>
    <row r="19" spans="1:6" ht="78" customHeight="1">
      <c r="A19" s="323" t="s">
        <v>73</v>
      </c>
      <c r="B19" s="45" t="s">
        <v>410</v>
      </c>
      <c r="C19" s="64"/>
      <c r="D19" s="65">
        <f>D20</f>
        <v>246688.86</v>
      </c>
      <c r="E19" s="66"/>
      <c r="F19" s="66"/>
    </row>
    <row r="20" spans="1:6" ht="21" customHeight="1">
      <c r="A20" s="324" t="s">
        <v>88</v>
      </c>
      <c r="B20" s="69"/>
      <c r="C20" s="70">
        <v>500</v>
      </c>
      <c r="D20" s="65">
        <v>246688.86</v>
      </c>
      <c r="E20" s="66"/>
      <c r="F20" s="66"/>
    </row>
    <row r="21" spans="1:6" ht="21.75" customHeight="1">
      <c r="A21" s="22" t="s">
        <v>74</v>
      </c>
      <c r="B21" s="42" t="s">
        <v>411</v>
      </c>
      <c r="C21" s="71"/>
      <c r="D21" s="72">
        <f>D23</f>
        <v>50340.09</v>
      </c>
      <c r="E21" s="68"/>
      <c r="F21" s="68"/>
    </row>
    <row r="22" spans="1:6" ht="74.25" customHeight="1">
      <c r="A22" s="23" t="s">
        <v>425</v>
      </c>
      <c r="B22" s="44" t="s">
        <v>426</v>
      </c>
      <c r="C22" s="71"/>
      <c r="D22" s="72">
        <f>D23</f>
        <v>50340.09</v>
      </c>
      <c r="E22" s="68"/>
      <c r="F22" s="68"/>
    </row>
    <row r="23" spans="1:6" ht="51.75" customHeight="1">
      <c r="A23" s="323" t="s">
        <v>75</v>
      </c>
      <c r="B23" s="45" t="s">
        <v>412</v>
      </c>
      <c r="C23" s="74"/>
      <c r="D23" s="72">
        <f>D24</f>
        <v>50340.09</v>
      </c>
      <c r="E23" s="73"/>
      <c r="F23" s="73"/>
    </row>
    <row r="24" spans="1:6" ht="25.5" customHeight="1">
      <c r="A24" s="324" t="s">
        <v>88</v>
      </c>
      <c r="B24" s="69"/>
      <c r="C24" s="70">
        <v>500</v>
      </c>
      <c r="D24" s="72">
        <v>50340.09</v>
      </c>
      <c r="E24" s="73"/>
      <c r="F24" s="73"/>
    </row>
    <row r="25" spans="1:6" ht="45.75" customHeight="1">
      <c r="A25" s="322" t="s">
        <v>76</v>
      </c>
      <c r="B25" s="41" t="s">
        <v>413</v>
      </c>
      <c r="C25" s="74"/>
      <c r="D25" s="72">
        <f>D26</f>
        <v>69339.17</v>
      </c>
      <c r="E25" s="73"/>
      <c r="F25" s="73"/>
    </row>
    <row r="26" spans="1:6" ht="33.75" customHeight="1">
      <c r="A26" s="22" t="s">
        <v>77</v>
      </c>
      <c r="B26" s="42" t="s">
        <v>414</v>
      </c>
      <c r="C26" s="71"/>
      <c r="D26" s="72">
        <f>D28</f>
        <v>69339.17</v>
      </c>
      <c r="E26" s="73"/>
      <c r="F26" s="73"/>
    </row>
    <row r="27" spans="1:6" ht="33.75" customHeight="1">
      <c r="A27" s="23" t="s">
        <v>427</v>
      </c>
      <c r="B27" s="44" t="s">
        <v>428</v>
      </c>
      <c r="C27" s="71"/>
      <c r="D27" s="72">
        <f>D28</f>
        <v>69339.17</v>
      </c>
      <c r="E27" s="73"/>
      <c r="F27" s="73"/>
    </row>
    <row r="28" spans="1:6" ht="60.75" customHeight="1">
      <c r="A28" s="323" t="s">
        <v>78</v>
      </c>
      <c r="B28" s="45" t="s">
        <v>415</v>
      </c>
      <c r="C28" s="74"/>
      <c r="D28" s="72">
        <f>D29</f>
        <v>69339.17</v>
      </c>
      <c r="E28" s="73"/>
      <c r="F28" s="73"/>
    </row>
    <row r="29" spans="1:6" ht="25.5" customHeight="1">
      <c r="A29" s="324" t="s">
        <v>88</v>
      </c>
      <c r="B29" s="69"/>
      <c r="C29" s="70">
        <v>500</v>
      </c>
      <c r="D29" s="72">
        <v>69339.17</v>
      </c>
      <c r="E29" s="73"/>
      <c r="F29" s="73"/>
    </row>
    <row r="30" spans="1:6" ht="48.75" customHeight="1">
      <c r="A30" s="322" t="s">
        <v>79</v>
      </c>
      <c r="B30" s="41" t="s">
        <v>416</v>
      </c>
      <c r="C30" s="74"/>
      <c r="D30" s="65">
        <f>D31+D32+D33</f>
        <v>500000</v>
      </c>
      <c r="E30" s="73"/>
      <c r="F30" s="73"/>
    </row>
    <row r="31" spans="1:6" ht="57.75" customHeight="1">
      <c r="A31" s="325" t="s">
        <v>80</v>
      </c>
      <c r="B31" s="46" t="s">
        <v>417</v>
      </c>
      <c r="C31" s="71"/>
      <c r="D31" s="65">
        <v>0</v>
      </c>
      <c r="E31" s="73"/>
      <c r="F31" s="73"/>
    </row>
    <row r="32" spans="1:6" ht="39.75" customHeight="1">
      <c r="A32" s="22" t="s">
        <v>81</v>
      </c>
      <c r="B32" s="46" t="s">
        <v>418</v>
      </c>
      <c r="C32" s="74"/>
      <c r="D32" s="65">
        <v>0</v>
      </c>
      <c r="E32" s="73"/>
      <c r="F32" s="73"/>
    </row>
    <row r="33" spans="1:6" ht="54" customHeight="1">
      <c r="A33" s="326" t="s">
        <v>82</v>
      </c>
      <c r="B33" s="47" t="s">
        <v>420</v>
      </c>
      <c r="C33" s="47"/>
      <c r="D33" s="77">
        <f>D35</f>
        <v>500000</v>
      </c>
      <c r="E33" s="78"/>
      <c r="F33" s="78"/>
    </row>
    <row r="34" spans="1:6" ht="42" customHeight="1">
      <c r="A34" s="327" t="s">
        <v>429</v>
      </c>
      <c r="B34" s="45" t="s">
        <v>430</v>
      </c>
      <c r="C34" s="47"/>
      <c r="D34" s="77">
        <f>D35</f>
        <v>500000</v>
      </c>
      <c r="E34" s="78"/>
      <c r="F34" s="78"/>
    </row>
    <row r="35" spans="1:6" ht="39.75" customHeight="1">
      <c r="A35" s="23" t="s">
        <v>547</v>
      </c>
      <c r="B35" s="44" t="s">
        <v>419</v>
      </c>
      <c r="C35" s="75"/>
      <c r="D35" s="76">
        <f>D36</f>
        <v>500000</v>
      </c>
      <c r="E35" s="68"/>
      <c r="F35" s="68"/>
    </row>
    <row r="36" spans="1:6" ht="25.5" customHeight="1">
      <c r="A36" s="328" t="s">
        <v>90</v>
      </c>
      <c r="B36" s="53"/>
      <c r="C36" s="70">
        <v>800</v>
      </c>
      <c r="D36" s="80">
        <v>500000</v>
      </c>
      <c r="E36" s="68"/>
      <c r="F36" s="68"/>
    </row>
    <row r="37" spans="1:6" ht="38.25" customHeight="1">
      <c r="A37" s="329" t="s">
        <v>131</v>
      </c>
      <c r="B37" s="48" t="s">
        <v>431</v>
      </c>
      <c r="C37" s="74"/>
      <c r="D37" s="65">
        <f>D38</f>
        <v>367000</v>
      </c>
      <c r="E37" s="73"/>
      <c r="F37" s="73"/>
    </row>
    <row r="38" spans="1:6" ht="49.5" customHeight="1">
      <c r="A38" s="330" t="s">
        <v>83</v>
      </c>
      <c r="B38" s="49" t="s">
        <v>432</v>
      </c>
      <c r="C38" s="74"/>
      <c r="D38" s="72">
        <f>D40+D42+D45</f>
        <v>367000</v>
      </c>
      <c r="E38" s="66"/>
      <c r="F38" s="66"/>
    </row>
    <row r="39" spans="1:6" ht="49.5" customHeight="1">
      <c r="A39" s="331" t="s">
        <v>433</v>
      </c>
      <c r="B39" s="51" t="s">
        <v>434</v>
      </c>
      <c r="C39" s="74"/>
      <c r="D39" s="72">
        <f>D40</f>
        <v>20000</v>
      </c>
      <c r="E39" s="66"/>
      <c r="F39" s="66"/>
    </row>
    <row r="40" spans="1:6" ht="28.5" customHeight="1">
      <c r="A40" s="23" t="s">
        <v>84</v>
      </c>
      <c r="B40" s="44" t="s">
        <v>439</v>
      </c>
      <c r="C40" s="81"/>
      <c r="D40" s="82">
        <f>D41</f>
        <v>20000</v>
      </c>
      <c r="E40" s="68"/>
      <c r="F40" s="68"/>
    </row>
    <row r="41" spans="1:6" ht="32.25" customHeight="1">
      <c r="A41" s="328" t="s">
        <v>89</v>
      </c>
      <c r="B41" s="69"/>
      <c r="C41" s="79">
        <v>200</v>
      </c>
      <c r="D41" s="82">
        <v>20000</v>
      </c>
      <c r="E41" s="68"/>
      <c r="F41" s="68"/>
    </row>
    <row r="42" spans="1:6" ht="66" customHeight="1">
      <c r="A42" s="323" t="s">
        <v>435</v>
      </c>
      <c r="B42" s="259" t="s">
        <v>436</v>
      </c>
      <c r="C42" s="79"/>
      <c r="D42" s="82">
        <f>D43</f>
        <v>50000</v>
      </c>
      <c r="E42" s="68"/>
      <c r="F42" s="68"/>
    </row>
    <row r="43" spans="1:6" ht="37.5" customHeight="1">
      <c r="A43" s="323" t="s">
        <v>443</v>
      </c>
      <c r="B43" s="259" t="s">
        <v>440</v>
      </c>
      <c r="C43" s="79"/>
      <c r="D43" s="82">
        <f>D44</f>
        <v>50000</v>
      </c>
      <c r="E43" s="68"/>
      <c r="F43" s="68"/>
    </row>
    <row r="44" spans="1:6" ht="32.25" customHeight="1">
      <c r="A44" s="328" t="s">
        <v>89</v>
      </c>
      <c r="B44" s="259"/>
      <c r="C44" s="79">
        <v>200</v>
      </c>
      <c r="D44" s="82">
        <v>50000</v>
      </c>
      <c r="E44" s="68"/>
      <c r="F44" s="68"/>
    </row>
    <row r="45" spans="1:6" ht="32.25" customHeight="1">
      <c r="A45" s="323" t="s">
        <v>437</v>
      </c>
      <c r="B45" s="259" t="s">
        <v>438</v>
      </c>
      <c r="C45" s="79"/>
      <c r="D45" s="82">
        <f>D46</f>
        <v>297000</v>
      </c>
      <c r="E45" s="68"/>
      <c r="F45" s="68"/>
    </row>
    <row r="46" spans="1:6" ht="32.25" customHeight="1">
      <c r="A46" s="323" t="s">
        <v>442</v>
      </c>
      <c r="B46" s="259" t="s">
        <v>441</v>
      </c>
      <c r="C46" s="79"/>
      <c r="D46" s="82">
        <f>D47</f>
        <v>297000</v>
      </c>
      <c r="E46" s="68"/>
      <c r="F46" s="68"/>
    </row>
    <row r="47" spans="1:6" ht="32.25" customHeight="1">
      <c r="A47" s="328" t="s">
        <v>89</v>
      </c>
      <c r="B47" s="259"/>
      <c r="C47" s="79">
        <v>200</v>
      </c>
      <c r="D47" s="82">
        <v>297000</v>
      </c>
      <c r="E47" s="68"/>
      <c r="F47" s="68"/>
    </row>
    <row r="48" spans="1:6" ht="35.25" customHeight="1">
      <c r="A48" s="322" t="s">
        <v>85</v>
      </c>
      <c r="B48" s="41" t="s">
        <v>444</v>
      </c>
      <c r="C48" s="75"/>
      <c r="D48" s="76">
        <f>D49+D50+D54+D60</f>
        <v>430125.54</v>
      </c>
      <c r="E48" s="68"/>
      <c r="F48" s="68"/>
    </row>
    <row r="49" spans="1:6" ht="49.5" customHeight="1">
      <c r="A49" s="325" t="s">
        <v>86</v>
      </c>
      <c r="B49" s="42" t="s">
        <v>445</v>
      </c>
      <c r="C49" s="71"/>
      <c r="D49" s="65">
        <v>0</v>
      </c>
      <c r="E49" s="68"/>
      <c r="F49" s="68"/>
    </row>
    <row r="50" spans="1:6" ht="51.75" customHeight="1">
      <c r="A50" s="325" t="s">
        <v>87</v>
      </c>
      <c r="B50" s="42" t="s">
        <v>447</v>
      </c>
      <c r="C50" s="74"/>
      <c r="D50" s="72">
        <f>D51</f>
        <v>43000</v>
      </c>
      <c r="E50" s="68"/>
      <c r="F50" s="68"/>
    </row>
    <row r="51" spans="1:6" ht="68.25" customHeight="1">
      <c r="A51" s="332" t="s">
        <v>449</v>
      </c>
      <c r="B51" s="44" t="s">
        <v>454</v>
      </c>
      <c r="C51" s="74"/>
      <c r="D51" s="72">
        <f>D52</f>
        <v>43000</v>
      </c>
      <c r="E51" s="68"/>
      <c r="F51" s="68"/>
    </row>
    <row r="52" spans="1:6" ht="56.25" customHeight="1">
      <c r="A52" s="332" t="s">
        <v>450</v>
      </c>
      <c r="B52" s="44" t="s">
        <v>453</v>
      </c>
      <c r="C52" s="74"/>
      <c r="D52" s="72">
        <f>D53</f>
        <v>43000</v>
      </c>
      <c r="E52" s="68"/>
      <c r="F52" s="68"/>
    </row>
    <row r="53" spans="1:6" ht="22.5" customHeight="1">
      <c r="A53" s="333" t="s">
        <v>451</v>
      </c>
      <c r="B53" s="42"/>
      <c r="C53" s="74" t="s">
        <v>452</v>
      </c>
      <c r="D53" s="72">
        <v>43000</v>
      </c>
      <c r="E53" s="68"/>
      <c r="F53" s="68"/>
    </row>
    <row r="54" spans="1:6" ht="65.25" customHeight="1">
      <c r="A54" s="325" t="s">
        <v>91</v>
      </c>
      <c r="B54" s="42" t="s">
        <v>448</v>
      </c>
      <c r="C54" s="84"/>
      <c r="D54" s="80">
        <f>D56</f>
        <v>97006</v>
      </c>
      <c r="E54" s="66"/>
      <c r="F54" s="66"/>
    </row>
    <row r="55" spans="1:6" ht="65.25" customHeight="1">
      <c r="A55" s="332" t="s">
        <v>456</v>
      </c>
      <c r="B55" s="44" t="s">
        <v>457</v>
      </c>
      <c r="C55" s="84"/>
      <c r="D55" s="80">
        <f>D56</f>
        <v>97006</v>
      </c>
      <c r="E55" s="66"/>
      <c r="F55" s="66"/>
    </row>
    <row r="56" spans="1:6" ht="52.5" customHeight="1">
      <c r="A56" s="332" t="s">
        <v>446</v>
      </c>
      <c r="B56" s="45" t="s">
        <v>458</v>
      </c>
      <c r="C56" s="84"/>
      <c r="D56" s="76">
        <f>D57</f>
        <v>97006</v>
      </c>
      <c r="E56" s="66"/>
      <c r="F56" s="66"/>
    </row>
    <row r="57" spans="1:6" ht="34.5" customHeight="1">
      <c r="A57" s="334" t="s">
        <v>455</v>
      </c>
      <c r="C57" s="310">
        <v>400</v>
      </c>
      <c r="D57" s="311">
        <v>97006</v>
      </c>
      <c r="E57" s="66"/>
      <c r="F57" s="66"/>
    </row>
    <row r="58" spans="1:6" ht="48.75" customHeight="1">
      <c r="A58" s="335" t="s">
        <v>459</v>
      </c>
      <c r="B58" s="312" t="s">
        <v>460</v>
      </c>
      <c r="C58" s="70"/>
      <c r="D58" s="76">
        <f>D59</f>
        <v>290119.53999999998</v>
      </c>
      <c r="E58" s="66"/>
      <c r="F58" s="66"/>
    </row>
    <row r="59" spans="1:6" ht="56.25" customHeight="1">
      <c r="A59" s="336" t="s">
        <v>461</v>
      </c>
      <c r="B59" s="1" t="s">
        <v>462</v>
      </c>
      <c r="C59" s="70"/>
      <c r="D59" s="76">
        <f>D60</f>
        <v>290119.53999999998</v>
      </c>
      <c r="E59" s="66"/>
      <c r="F59" s="66"/>
    </row>
    <row r="60" spans="1:6" ht="53.25" customHeight="1">
      <c r="A60" s="332" t="s">
        <v>463</v>
      </c>
      <c r="B60" s="249" t="s">
        <v>464</v>
      </c>
      <c r="C60" s="70"/>
      <c r="D60" s="76">
        <f>D61</f>
        <v>290119.53999999998</v>
      </c>
      <c r="E60" s="66"/>
      <c r="F60" s="66"/>
    </row>
    <row r="61" spans="1:6" ht="23.25" customHeight="1">
      <c r="A61" s="324" t="s">
        <v>451</v>
      </c>
      <c r="B61" s="69"/>
      <c r="C61" s="70">
        <v>300</v>
      </c>
      <c r="D61" s="76">
        <v>290119.53999999998</v>
      </c>
      <c r="E61" s="66"/>
      <c r="F61" s="66"/>
    </row>
    <row r="62" spans="1:6" ht="37.5" customHeight="1">
      <c r="A62" s="322" t="s">
        <v>92</v>
      </c>
      <c r="B62" s="41" t="s">
        <v>465</v>
      </c>
      <c r="C62" s="84"/>
      <c r="D62" s="76">
        <f>D63+D81</f>
        <v>23573421.789999999</v>
      </c>
      <c r="E62" s="66"/>
      <c r="F62" s="66"/>
    </row>
    <row r="63" spans="1:6" ht="36.75" customHeight="1">
      <c r="A63" s="22" t="s">
        <v>93</v>
      </c>
      <c r="B63" s="42" t="s">
        <v>466</v>
      </c>
      <c r="C63" s="84"/>
      <c r="D63" s="76">
        <f>D64+D69+D76</f>
        <v>23573421.789999999</v>
      </c>
      <c r="E63" s="66"/>
      <c r="F63" s="66"/>
    </row>
    <row r="64" spans="1:6" ht="54.75" customHeight="1">
      <c r="A64" s="23" t="s">
        <v>467</v>
      </c>
      <c r="B64" s="44" t="s">
        <v>469</v>
      </c>
      <c r="C64" s="84"/>
      <c r="D64" s="76">
        <f>D65+D67</f>
        <v>5292380.79</v>
      </c>
      <c r="E64" s="66"/>
      <c r="F64" s="66"/>
    </row>
    <row r="65" spans="1:6" ht="54.75" customHeight="1">
      <c r="A65" s="23" t="s">
        <v>468</v>
      </c>
      <c r="B65" s="44" t="s">
        <v>470</v>
      </c>
      <c r="C65" s="84"/>
      <c r="D65" s="76">
        <f>D66</f>
        <v>2336728</v>
      </c>
      <c r="E65" s="66"/>
      <c r="F65" s="66"/>
    </row>
    <row r="66" spans="1:6" ht="30" customHeight="1">
      <c r="A66" s="337" t="s">
        <v>89</v>
      </c>
      <c r="B66" s="313"/>
      <c r="C66" s="314" t="s">
        <v>357</v>
      </c>
      <c r="D66" s="80">
        <v>2336728</v>
      </c>
      <c r="E66" s="66"/>
      <c r="F66" s="66"/>
    </row>
    <row r="67" spans="1:6" ht="38.25" customHeight="1">
      <c r="A67" s="23" t="s">
        <v>473</v>
      </c>
      <c r="B67" s="44" t="s">
        <v>484</v>
      </c>
      <c r="C67" s="314"/>
      <c r="D67" s="76">
        <f>D68</f>
        <v>2955652.79</v>
      </c>
      <c r="E67" s="66"/>
      <c r="F67" s="66"/>
    </row>
    <row r="68" spans="1:6" ht="30" customHeight="1">
      <c r="A68" s="337" t="s">
        <v>89</v>
      </c>
      <c r="B68" s="313"/>
      <c r="C68" s="314" t="s">
        <v>357</v>
      </c>
      <c r="D68" s="80">
        <v>2955652.79</v>
      </c>
      <c r="E68" s="66"/>
      <c r="F68" s="66"/>
    </row>
    <row r="69" spans="1:6" ht="48" customHeight="1">
      <c r="A69" s="23" t="s">
        <v>471</v>
      </c>
      <c r="B69" s="44" t="s">
        <v>472</v>
      </c>
      <c r="C69" s="314"/>
      <c r="D69" s="76">
        <f>D70+D72+D74</f>
        <v>13513642</v>
      </c>
      <c r="E69" s="66"/>
      <c r="F69" s="66"/>
    </row>
    <row r="70" spans="1:6" ht="48" customHeight="1">
      <c r="A70" s="23" t="s">
        <v>95</v>
      </c>
      <c r="B70" s="44" t="s">
        <v>474</v>
      </c>
      <c r="C70" s="84"/>
      <c r="D70" s="76">
        <f>D71</f>
        <v>300000</v>
      </c>
      <c r="E70" s="66"/>
      <c r="F70" s="66"/>
    </row>
    <row r="71" spans="1:6" ht="33" customHeight="1">
      <c r="A71" s="328" t="s">
        <v>89</v>
      </c>
      <c r="B71" s="69"/>
      <c r="C71" s="70">
        <v>200</v>
      </c>
      <c r="D71" s="76">
        <v>300000</v>
      </c>
      <c r="E71" s="66"/>
      <c r="F71" s="66"/>
    </row>
    <row r="72" spans="1:6" ht="42" customHeight="1">
      <c r="A72" s="23" t="s">
        <v>94</v>
      </c>
      <c r="B72" s="45" t="s">
        <v>475</v>
      </c>
      <c r="C72" s="84"/>
      <c r="D72" s="76">
        <f>D73</f>
        <v>12552960</v>
      </c>
      <c r="E72" s="66"/>
      <c r="F72" s="66"/>
    </row>
    <row r="73" spans="1:6" ht="33.75" customHeight="1">
      <c r="A73" s="328" t="s">
        <v>89</v>
      </c>
      <c r="B73" s="69"/>
      <c r="C73" s="70">
        <v>200</v>
      </c>
      <c r="D73" s="76">
        <v>12552960</v>
      </c>
      <c r="E73" s="66"/>
      <c r="F73" s="66"/>
    </row>
    <row r="74" spans="1:6" ht="33" customHeight="1">
      <c r="A74" s="23" t="s">
        <v>476</v>
      </c>
      <c r="B74" s="44" t="s">
        <v>477</v>
      </c>
      <c r="C74" s="84"/>
      <c r="D74" s="76">
        <f>D75</f>
        <v>660682</v>
      </c>
      <c r="E74" s="66"/>
      <c r="F74" s="66"/>
    </row>
    <row r="75" spans="1:6" ht="33" customHeight="1">
      <c r="A75" s="328" t="s">
        <v>89</v>
      </c>
      <c r="B75" s="69"/>
      <c r="C75" s="70">
        <v>200</v>
      </c>
      <c r="D75" s="76">
        <v>660682</v>
      </c>
      <c r="E75" s="66"/>
      <c r="F75" s="66"/>
    </row>
    <row r="76" spans="1:6" ht="40.5" customHeight="1">
      <c r="A76" s="323" t="s">
        <v>478</v>
      </c>
      <c r="B76" s="259" t="s">
        <v>479</v>
      </c>
      <c r="C76" s="70"/>
      <c r="D76" s="76">
        <f>D77+D79</f>
        <v>4767399</v>
      </c>
      <c r="E76" s="66"/>
      <c r="F76" s="66"/>
    </row>
    <row r="77" spans="1:6" ht="52.5" customHeight="1">
      <c r="A77" s="23" t="s">
        <v>480</v>
      </c>
      <c r="B77" s="45" t="s">
        <v>481</v>
      </c>
      <c r="C77" s="84"/>
      <c r="D77" s="80">
        <f>D78</f>
        <v>227019</v>
      </c>
      <c r="E77" s="66"/>
      <c r="F77" s="66"/>
    </row>
    <row r="78" spans="1:6" ht="35.25" customHeight="1">
      <c r="A78" s="328" t="s">
        <v>89</v>
      </c>
      <c r="B78" s="69"/>
      <c r="C78" s="70">
        <v>200</v>
      </c>
      <c r="D78" s="80">
        <v>227019</v>
      </c>
      <c r="E78" s="66"/>
      <c r="F78" s="66"/>
    </row>
    <row r="79" spans="1:6" ht="61.5" customHeight="1">
      <c r="A79" s="323" t="s">
        <v>482</v>
      </c>
      <c r="B79" s="44" t="s">
        <v>483</v>
      </c>
      <c r="C79" s="70"/>
      <c r="D79" s="65">
        <f>D80</f>
        <v>4540380</v>
      </c>
      <c r="E79" s="68"/>
      <c r="F79" s="68"/>
    </row>
    <row r="80" spans="1:6" ht="30.75" customHeight="1">
      <c r="A80" s="324" t="s">
        <v>89</v>
      </c>
      <c r="B80" s="69"/>
      <c r="C80" s="70">
        <v>200</v>
      </c>
      <c r="D80" s="72">
        <v>4540380</v>
      </c>
      <c r="E80" s="68"/>
      <c r="F80" s="68"/>
    </row>
    <row r="81" spans="1:6" ht="37.5" customHeight="1">
      <c r="A81" s="325" t="s">
        <v>96</v>
      </c>
      <c r="B81" s="50" t="s">
        <v>485</v>
      </c>
      <c r="C81" s="84"/>
      <c r="D81" s="76">
        <v>0</v>
      </c>
      <c r="E81" s="66"/>
      <c r="F81" s="66"/>
    </row>
    <row r="82" spans="1:6" ht="33.75" customHeight="1">
      <c r="A82" s="329" t="s">
        <v>97</v>
      </c>
      <c r="B82" s="48" t="s">
        <v>486</v>
      </c>
      <c r="C82" s="84"/>
      <c r="D82" s="76">
        <f>D83</f>
        <v>0</v>
      </c>
      <c r="E82" s="66"/>
      <c r="F82" s="66"/>
    </row>
    <row r="83" spans="1:6" ht="50.25" customHeight="1">
      <c r="A83" s="330" t="s">
        <v>98</v>
      </c>
      <c r="B83" s="49" t="s">
        <v>487</v>
      </c>
      <c r="C83" s="84"/>
      <c r="D83" s="76">
        <v>0</v>
      </c>
      <c r="E83" s="66"/>
      <c r="F83" s="66"/>
    </row>
    <row r="84" spans="1:6" ht="65.25" customHeight="1">
      <c r="A84" s="329" t="s">
        <v>99</v>
      </c>
      <c r="B84" s="48" t="s">
        <v>488</v>
      </c>
      <c r="C84" s="84"/>
      <c r="D84" s="76">
        <f>D85</f>
        <v>315000</v>
      </c>
      <c r="E84" s="66"/>
      <c r="F84" s="66"/>
    </row>
    <row r="85" spans="1:6" ht="67.5" customHeight="1">
      <c r="A85" s="330" t="s">
        <v>100</v>
      </c>
      <c r="B85" s="49" t="s">
        <v>489</v>
      </c>
      <c r="C85" s="84"/>
      <c r="D85" s="76">
        <f>D87+D90</f>
        <v>315000</v>
      </c>
      <c r="E85" s="66"/>
      <c r="F85" s="66"/>
    </row>
    <row r="86" spans="1:6" ht="39.75" customHeight="1">
      <c r="A86" s="331" t="s">
        <v>490</v>
      </c>
      <c r="B86" s="51" t="s">
        <v>491</v>
      </c>
      <c r="C86" s="84"/>
      <c r="D86" s="76">
        <f>D87</f>
        <v>300000</v>
      </c>
      <c r="E86" s="66"/>
      <c r="F86" s="66"/>
    </row>
    <row r="87" spans="1:6" ht="32.25" customHeight="1">
      <c r="A87" s="23" t="s">
        <v>101</v>
      </c>
      <c r="B87" s="44" t="s">
        <v>492</v>
      </c>
      <c r="C87" s="84"/>
      <c r="D87" s="76">
        <f>D88</f>
        <v>300000</v>
      </c>
      <c r="E87" s="66"/>
      <c r="F87" s="66"/>
    </row>
    <row r="88" spans="1:6" ht="32.25" customHeight="1">
      <c r="A88" s="328" t="s">
        <v>89</v>
      </c>
      <c r="B88" s="69"/>
      <c r="C88" s="79">
        <v>200</v>
      </c>
      <c r="D88" s="80">
        <v>300000</v>
      </c>
      <c r="E88" s="66"/>
      <c r="F88" s="66"/>
    </row>
    <row r="89" spans="1:6" ht="32.25" customHeight="1">
      <c r="A89" s="323" t="s">
        <v>493</v>
      </c>
      <c r="B89" s="259" t="s">
        <v>494</v>
      </c>
      <c r="C89" s="79"/>
      <c r="D89" s="80">
        <f>D90</f>
        <v>15000</v>
      </c>
      <c r="E89" s="66"/>
      <c r="F89" s="66"/>
    </row>
    <row r="90" spans="1:6" ht="33" customHeight="1">
      <c r="A90" s="23" t="s">
        <v>102</v>
      </c>
      <c r="B90" s="44" t="s">
        <v>495</v>
      </c>
      <c r="C90" s="84"/>
      <c r="D90" s="76">
        <f>D91</f>
        <v>15000</v>
      </c>
      <c r="E90" s="66"/>
      <c r="F90" s="66"/>
    </row>
    <row r="91" spans="1:6" ht="33" customHeight="1">
      <c r="A91" s="328" t="s">
        <v>89</v>
      </c>
      <c r="B91" s="69"/>
      <c r="C91" s="79">
        <v>200</v>
      </c>
      <c r="D91" s="80">
        <v>15000</v>
      </c>
      <c r="E91" s="66"/>
      <c r="F91" s="66"/>
    </row>
    <row r="92" spans="1:6" ht="33" customHeight="1">
      <c r="A92" s="329" t="s">
        <v>103</v>
      </c>
      <c r="B92" s="48" t="s">
        <v>496</v>
      </c>
      <c r="C92" s="84"/>
      <c r="D92" s="76">
        <f>D93</f>
        <v>6400000</v>
      </c>
      <c r="E92" s="66"/>
      <c r="F92" s="66"/>
    </row>
    <row r="93" spans="1:6" ht="36" customHeight="1">
      <c r="A93" s="326" t="s">
        <v>104</v>
      </c>
      <c r="B93" s="47" t="s">
        <v>497</v>
      </c>
      <c r="C93" s="84"/>
      <c r="D93" s="76">
        <f>D94+D97+D102+D105+D108</f>
        <v>6400000</v>
      </c>
      <c r="E93" s="66"/>
      <c r="F93" s="66"/>
    </row>
    <row r="94" spans="1:6" ht="36" customHeight="1">
      <c r="A94" s="327" t="s">
        <v>498</v>
      </c>
      <c r="B94" s="45" t="s">
        <v>499</v>
      </c>
      <c r="C94" s="84"/>
      <c r="D94" s="76">
        <f>D95</f>
        <v>800000</v>
      </c>
      <c r="E94" s="66"/>
      <c r="F94" s="66"/>
    </row>
    <row r="95" spans="1:6" ht="34.5" customHeight="1">
      <c r="A95" s="331" t="s">
        <v>108</v>
      </c>
      <c r="B95" s="51" t="s">
        <v>500</v>
      </c>
      <c r="C95" s="64"/>
      <c r="D95" s="65">
        <f>D96</f>
        <v>800000</v>
      </c>
      <c r="E95" s="66"/>
      <c r="F95" s="66"/>
    </row>
    <row r="96" spans="1:6" ht="33.75" customHeight="1">
      <c r="A96" s="328" t="s">
        <v>89</v>
      </c>
      <c r="B96" s="69"/>
      <c r="C96" s="79">
        <v>200</v>
      </c>
      <c r="D96" s="65">
        <v>800000</v>
      </c>
      <c r="E96" s="66"/>
      <c r="F96" s="66"/>
    </row>
    <row r="97" spans="1:6" ht="33.75" customHeight="1">
      <c r="A97" s="323" t="s">
        <v>501</v>
      </c>
      <c r="B97" s="259" t="s">
        <v>502</v>
      </c>
      <c r="C97" s="79"/>
      <c r="D97" s="65">
        <f>D98+D100</f>
        <v>100000</v>
      </c>
      <c r="E97" s="66"/>
      <c r="F97" s="66"/>
    </row>
    <row r="98" spans="1:6" ht="33" customHeight="1">
      <c r="A98" s="331" t="s">
        <v>107</v>
      </c>
      <c r="B98" s="51" t="s">
        <v>503</v>
      </c>
      <c r="C98" s="64"/>
      <c r="D98" s="65">
        <f>D99</f>
        <v>100000</v>
      </c>
      <c r="E98" s="66"/>
      <c r="F98" s="66"/>
    </row>
    <row r="99" spans="1:6" ht="33" customHeight="1">
      <c r="A99" s="328" t="s">
        <v>89</v>
      </c>
      <c r="B99" s="69"/>
      <c r="C99" s="79">
        <v>200</v>
      </c>
      <c r="D99" s="72">
        <v>100000</v>
      </c>
      <c r="E99" s="66"/>
      <c r="F99" s="66"/>
    </row>
    <row r="100" spans="1:6" ht="33" customHeight="1">
      <c r="A100" s="323" t="s">
        <v>504</v>
      </c>
      <c r="B100" s="259" t="s">
        <v>505</v>
      </c>
      <c r="C100" s="79"/>
      <c r="D100" s="65">
        <f>D101</f>
        <v>0</v>
      </c>
      <c r="E100" s="66"/>
      <c r="F100" s="66"/>
    </row>
    <row r="101" spans="1:6" ht="33" customHeight="1">
      <c r="A101" s="328" t="s">
        <v>89</v>
      </c>
      <c r="B101" s="69"/>
      <c r="C101" s="79">
        <v>200</v>
      </c>
      <c r="D101" s="65">
        <v>0</v>
      </c>
      <c r="E101" s="66"/>
      <c r="F101" s="66"/>
    </row>
    <row r="102" spans="1:6" ht="33" customHeight="1">
      <c r="A102" s="323" t="s">
        <v>506</v>
      </c>
      <c r="B102" s="259" t="s">
        <v>507</v>
      </c>
      <c r="C102" s="79"/>
      <c r="D102" s="65">
        <f>D103</f>
        <v>600000</v>
      </c>
      <c r="E102" s="66"/>
      <c r="F102" s="66"/>
    </row>
    <row r="103" spans="1:6" ht="23.25" customHeight="1">
      <c r="A103" s="331" t="s">
        <v>106</v>
      </c>
      <c r="B103" s="51" t="s">
        <v>510</v>
      </c>
      <c r="C103" s="64"/>
      <c r="D103" s="65">
        <f>D104</f>
        <v>600000</v>
      </c>
      <c r="E103" s="66"/>
      <c r="F103" s="66"/>
    </row>
    <row r="104" spans="1:6" ht="30" customHeight="1">
      <c r="A104" s="328" t="s">
        <v>89</v>
      </c>
      <c r="B104" s="69"/>
      <c r="C104" s="79">
        <v>200</v>
      </c>
      <c r="D104" s="72">
        <v>600000</v>
      </c>
      <c r="E104" s="66"/>
      <c r="F104" s="66"/>
    </row>
    <row r="105" spans="1:6" ht="34.5" customHeight="1">
      <c r="A105" s="323" t="s">
        <v>508</v>
      </c>
      <c r="B105" s="259" t="s">
        <v>509</v>
      </c>
      <c r="C105" s="79"/>
      <c r="D105" s="72">
        <f>D106</f>
        <v>1400000</v>
      </c>
      <c r="E105" s="66"/>
      <c r="F105" s="66"/>
    </row>
    <row r="106" spans="1:6" ht="32.25" customHeight="1">
      <c r="A106" s="331" t="s">
        <v>108</v>
      </c>
      <c r="B106" s="51" t="s">
        <v>511</v>
      </c>
      <c r="C106" s="64"/>
      <c r="D106" s="65">
        <f>D107</f>
        <v>1400000</v>
      </c>
      <c r="E106" s="66"/>
      <c r="F106" s="66"/>
    </row>
    <row r="107" spans="1:6" ht="32.25" customHeight="1">
      <c r="A107" s="328" t="s">
        <v>89</v>
      </c>
      <c r="B107" s="69"/>
      <c r="C107" s="79">
        <v>200</v>
      </c>
      <c r="D107" s="65">
        <v>1400000</v>
      </c>
      <c r="E107" s="66"/>
      <c r="F107" s="66"/>
    </row>
    <row r="108" spans="1:6" ht="32.25" customHeight="1">
      <c r="A108" s="323" t="s">
        <v>512</v>
      </c>
      <c r="B108" s="259" t="s">
        <v>513</v>
      </c>
      <c r="C108" s="79"/>
      <c r="D108" s="65">
        <f>D109</f>
        <v>3500000</v>
      </c>
      <c r="E108" s="66"/>
      <c r="F108" s="66"/>
    </row>
    <row r="109" spans="1:6" ht="32.25" customHeight="1">
      <c r="A109" s="331" t="s">
        <v>105</v>
      </c>
      <c r="B109" s="51" t="s">
        <v>514</v>
      </c>
      <c r="C109" s="84"/>
      <c r="D109" s="76">
        <f>D110</f>
        <v>3500000</v>
      </c>
      <c r="E109" s="66"/>
      <c r="F109" s="66"/>
    </row>
    <row r="110" spans="1:6" ht="32.25" customHeight="1">
      <c r="A110" s="328" t="s">
        <v>89</v>
      </c>
      <c r="B110" s="69"/>
      <c r="C110" s="79">
        <v>200</v>
      </c>
      <c r="D110" s="80">
        <v>3500000</v>
      </c>
      <c r="E110" s="66"/>
      <c r="F110" s="66"/>
    </row>
    <row r="111" spans="1:6" ht="42" customHeight="1">
      <c r="A111" s="329" t="s">
        <v>109</v>
      </c>
      <c r="B111" s="48" t="s">
        <v>515</v>
      </c>
      <c r="C111" s="74"/>
      <c r="D111" s="65">
        <f>D112</f>
        <v>0</v>
      </c>
      <c r="E111" s="66"/>
      <c r="F111" s="66"/>
    </row>
    <row r="112" spans="1:6" ht="44.25" customHeight="1">
      <c r="A112" s="326" t="s">
        <v>110</v>
      </c>
      <c r="B112" s="52" t="s">
        <v>516</v>
      </c>
      <c r="C112" s="75"/>
      <c r="D112" s="76">
        <v>0</v>
      </c>
      <c r="E112" s="66"/>
      <c r="F112" s="66"/>
    </row>
    <row r="113" spans="1:6" ht="18" customHeight="1">
      <c r="A113" s="329" t="s">
        <v>111</v>
      </c>
      <c r="B113" s="54" t="s">
        <v>517</v>
      </c>
      <c r="C113" s="74"/>
      <c r="D113" s="65">
        <f>D116+D118+D122+D124+D126+D128+D130+D132+D136+D140+D142+D144+D146+D134+D138+D114+D148+D150</f>
        <v>5457209.0999999996</v>
      </c>
      <c r="E113" s="66"/>
      <c r="F113" s="66"/>
    </row>
    <row r="114" spans="1:6" ht="58.5" customHeight="1">
      <c r="A114" s="338" t="s">
        <v>537</v>
      </c>
      <c r="B114" s="295" t="s">
        <v>539</v>
      </c>
      <c r="C114" s="315"/>
      <c r="D114" s="87">
        <f>D115</f>
        <v>52456.72</v>
      </c>
      <c r="E114" s="66"/>
      <c r="F114" s="66"/>
    </row>
    <row r="115" spans="1:6" ht="57" customHeight="1">
      <c r="A115" s="328" t="s">
        <v>118</v>
      </c>
      <c r="B115" s="295"/>
      <c r="C115" s="316" t="s">
        <v>538</v>
      </c>
      <c r="D115" s="318">
        <v>52456.72</v>
      </c>
      <c r="E115" s="66"/>
      <c r="F115" s="66"/>
    </row>
    <row r="116" spans="1:6" ht="24" customHeight="1">
      <c r="A116" s="115" t="s">
        <v>112</v>
      </c>
      <c r="B116" s="8" t="s">
        <v>518</v>
      </c>
      <c r="C116" s="74"/>
      <c r="D116" s="65">
        <f>D117</f>
        <v>990000</v>
      </c>
      <c r="E116" s="66"/>
      <c r="F116" s="66"/>
    </row>
    <row r="117" spans="1:6" ht="53.25" customHeight="1">
      <c r="A117" s="328" t="s">
        <v>118</v>
      </c>
      <c r="B117" s="69"/>
      <c r="C117" s="79">
        <v>100</v>
      </c>
      <c r="D117" s="72">
        <v>990000</v>
      </c>
      <c r="E117" s="66"/>
      <c r="F117" s="66"/>
    </row>
    <row r="118" spans="1:6" ht="23.25" customHeight="1">
      <c r="A118" s="115" t="s">
        <v>113</v>
      </c>
      <c r="B118" s="8" t="s">
        <v>519</v>
      </c>
      <c r="C118" s="74"/>
      <c r="D118" s="65">
        <f>D119+D120+D121</f>
        <v>3640000</v>
      </c>
      <c r="E118" s="66"/>
      <c r="F118" s="66"/>
    </row>
    <row r="119" spans="1:6" ht="50.25" customHeight="1">
      <c r="A119" s="328" t="s">
        <v>118</v>
      </c>
      <c r="B119" s="69"/>
      <c r="C119" s="79">
        <v>100</v>
      </c>
      <c r="D119" s="76">
        <v>2312000</v>
      </c>
      <c r="E119" s="66"/>
      <c r="F119" s="66"/>
    </row>
    <row r="120" spans="1:6" ht="28.5" customHeight="1">
      <c r="A120" s="328" t="s">
        <v>89</v>
      </c>
      <c r="B120" s="51"/>
      <c r="C120" s="79">
        <v>200</v>
      </c>
      <c r="D120" s="76">
        <v>1268000</v>
      </c>
      <c r="E120" s="66"/>
      <c r="F120" s="66"/>
    </row>
    <row r="121" spans="1:6" ht="21.75" customHeight="1">
      <c r="A121" s="328" t="s">
        <v>90</v>
      </c>
      <c r="B121" s="69"/>
      <c r="C121" s="79">
        <v>800</v>
      </c>
      <c r="D121" s="76">
        <v>60000</v>
      </c>
      <c r="E121" s="66"/>
      <c r="F121" s="66"/>
    </row>
    <row r="122" spans="1:6" ht="41.25" customHeight="1">
      <c r="A122" s="339" t="s">
        <v>114</v>
      </c>
      <c r="B122" s="8" t="s">
        <v>520</v>
      </c>
      <c r="C122" s="74"/>
      <c r="D122" s="76">
        <f>D123</f>
        <v>0</v>
      </c>
      <c r="E122" s="66"/>
      <c r="F122" s="66"/>
    </row>
    <row r="123" spans="1:6" ht="32.25" customHeight="1">
      <c r="A123" s="328" t="s">
        <v>89</v>
      </c>
      <c r="B123" s="69"/>
      <c r="C123" s="79">
        <v>200</v>
      </c>
      <c r="D123" s="80">
        <v>0</v>
      </c>
      <c r="E123" s="66"/>
      <c r="F123" s="66"/>
    </row>
    <row r="124" spans="1:6" ht="24.75" customHeight="1">
      <c r="A124" s="115" t="s">
        <v>115</v>
      </c>
      <c r="B124" s="8" t="s">
        <v>521</v>
      </c>
      <c r="C124" s="74"/>
      <c r="D124" s="76">
        <f>D125</f>
        <v>0</v>
      </c>
      <c r="E124" s="66"/>
      <c r="F124" s="66"/>
    </row>
    <row r="125" spans="1:6" ht="38.25" customHeight="1">
      <c r="A125" s="328" t="s">
        <v>89</v>
      </c>
      <c r="B125" s="69"/>
      <c r="C125" s="79">
        <v>200</v>
      </c>
      <c r="D125" s="80">
        <v>0</v>
      </c>
      <c r="E125" s="66"/>
      <c r="F125" s="66"/>
    </row>
    <row r="126" spans="1:6" ht="26.25" customHeight="1">
      <c r="A126" s="23" t="s">
        <v>116</v>
      </c>
      <c r="B126" s="8" t="s">
        <v>522</v>
      </c>
      <c r="C126" s="64"/>
      <c r="D126" s="65">
        <f>D127</f>
        <v>0</v>
      </c>
      <c r="E126" s="68"/>
      <c r="F126" s="68"/>
    </row>
    <row r="127" spans="1:6" ht="30.75" customHeight="1">
      <c r="A127" s="328" t="s">
        <v>89</v>
      </c>
      <c r="B127" s="69"/>
      <c r="C127" s="79">
        <v>200</v>
      </c>
      <c r="D127" s="72">
        <v>0</v>
      </c>
      <c r="E127" s="68"/>
      <c r="F127" s="68"/>
    </row>
    <row r="128" spans="1:6" ht="62.25" customHeight="1">
      <c r="A128" s="323" t="s">
        <v>117</v>
      </c>
      <c r="B128" s="8" t="s">
        <v>523</v>
      </c>
      <c r="C128" s="64"/>
      <c r="D128" s="65">
        <f>D129</f>
        <v>67210.17</v>
      </c>
      <c r="E128" s="68"/>
      <c r="F128" s="68"/>
    </row>
    <row r="129" spans="1:6" ht="24.75" customHeight="1">
      <c r="A129" s="324" t="s">
        <v>88</v>
      </c>
      <c r="B129" s="69"/>
      <c r="C129" s="70">
        <v>500</v>
      </c>
      <c r="D129" s="65">
        <v>67210.17</v>
      </c>
      <c r="E129" s="68"/>
      <c r="F129" s="68"/>
    </row>
    <row r="130" spans="1:6" ht="54" customHeight="1">
      <c r="A130" s="340" t="s">
        <v>119</v>
      </c>
      <c r="B130" s="8" t="s">
        <v>524</v>
      </c>
      <c r="C130" s="74"/>
      <c r="D130" s="65">
        <f>D131</f>
        <v>0</v>
      </c>
      <c r="E130" s="66"/>
      <c r="F130" s="66"/>
    </row>
    <row r="131" spans="1:6" ht="24" customHeight="1">
      <c r="A131" s="324" t="s">
        <v>88</v>
      </c>
      <c r="B131" s="69"/>
      <c r="C131" s="70">
        <v>500</v>
      </c>
      <c r="D131" s="72">
        <v>0</v>
      </c>
      <c r="E131" s="66"/>
      <c r="F131" s="66"/>
    </row>
    <row r="132" spans="1:6" ht="50.25" customHeight="1">
      <c r="A132" s="323" t="s">
        <v>120</v>
      </c>
      <c r="B132" s="8" t="s">
        <v>525</v>
      </c>
      <c r="C132" s="71"/>
      <c r="D132" s="76">
        <f>D133</f>
        <v>0</v>
      </c>
      <c r="E132" s="66"/>
      <c r="F132" s="66"/>
    </row>
    <row r="133" spans="1:6" ht="21" customHeight="1">
      <c r="A133" s="324" t="s">
        <v>88</v>
      </c>
      <c r="B133" s="69"/>
      <c r="C133" s="70">
        <v>500</v>
      </c>
      <c r="D133" s="76">
        <v>0</v>
      </c>
      <c r="E133" s="66"/>
      <c r="F133" s="66"/>
    </row>
    <row r="134" spans="1:6" ht="26.25" customHeight="1">
      <c r="A134" s="323" t="s">
        <v>132</v>
      </c>
      <c r="B134" s="8" t="s">
        <v>526</v>
      </c>
      <c r="C134" s="70"/>
      <c r="D134" s="76">
        <f>D135</f>
        <v>0</v>
      </c>
      <c r="E134" s="66"/>
      <c r="F134" s="66"/>
    </row>
    <row r="135" spans="1:6" ht="22.5" customHeight="1">
      <c r="A135" s="324" t="s">
        <v>90</v>
      </c>
      <c r="B135" s="69"/>
      <c r="C135" s="70">
        <v>800</v>
      </c>
      <c r="D135" s="80">
        <v>0</v>
      </c>
      <c r="E135" s="66"/>
      <c r="F135" s="66"/>
    </row>
    <row r="136" spans="1:6" ht="52.5" customHeight="1">
      <c r="A136" s="323" t="s">
        <v>121</v>
      </c>
      <c r="B136" s="8" t="s">
        <v>527</v>
      </c>
      <c r="C136" s="71"/>
      <c r="D136" s="65">
        <f>D137</f>
        <v>65726.8</v>
      </c>
      <c r="E136" s="66"/>
      <c r="F136" s="66"/>
    </row>
    <row r="137" spans="1:6" ht="22.5" customHeight="1">
      <c r="A137" s="324" t="s">
        <v>88</v>
      </c>
      <c r="B137" s="69"/>
      <c r="C137" s="70">
        <v>500</v>
      </c>
      <c r="D137" s="72">
        <v>65726.8</v>
      </c>
      <c r="E137" s="66"/>
      <c r="F137" s="66"/>
    </row>
    <row r="138" spans="1:6" ht="30" customHeight="1">
      <c r="A138" s="336" t="s">
        <v>140</v>
      </c>
      <c r="B138" s="259" t="s">
        <v>528</v>
      </c>
      <c r="C138" s="70"/>
      <c r="D138" s="72">
        <f>D139</f>
        <v>111375</v>
      </c>
      <c r="E138" s="66"/>
      <c r="F138" s="66"/>
    </row>
    <row r="139" spans="1:6" s="61" customFormat="1" ht="30.75" customHeight="1">
      <c r="A139" s="324" t="s">
        <v>141</v>
      </c>
      <c r="B139" s="69"/>
      <c r="C139" s="70">
        <v>730</v>
      </c>
      <c r="D139" s="72">
        <v>111375</v>
      </c>
      <c r="E139" s="66"/>
      <c r="F139" s="66"/>
    </row>
    <row r="140" spans="1:6" s="61" customFormat="1" ht="49.5">
      <c r="A140" s="323" t="s">
        <v>122</v>
      </c>
      <c r="B140" s="8" t="s">
        <v>529</v>
      </c>
      <c r="C140" s="64"/>
      <c r="D140" s="65">
        <f>D141</f>
        <v>47937.31</v>
      </c>
      <c r="E140" s="66"/>
      <c r="F140" s="66"/>
    </row>
    <row r="141" spans="1:6" s="61" customFormat="1" ht="15" customHeight="1">
      <c r="A141" s="324" t="s">
        <v>88</v>
      </c>
      <c r="B141" s="69"/>
      <c r="C141" s="70">
        <v>500</v>
      </c>
      <c r="D141" s="72">
        <v>47937.31</v>
      </c>
      <c r="E141" s="73"/>
      <c r="F141" s="73"/>
    </row>
    <row r="142" spans="1:6" s="61" customFormat="1" ht="48.75" customHeight="1">
      <c r="A142" s="323" t="s">
        <v>123</v>
      </c>
      <c r="B142" s="8" t="s">
        <v>530</v>
      </c>
      <c r="C142" s="64"/>
      <c r="D142" s="72">
        <f>D143</f>
        <v>94246.67</v>
      </c>
      <c r="E142" s="73"/>
      <c r="F142" s="73"/>
    </row>
    <row r="143" spans="1:6" s="61" customFormat="1" ht="28.5" customHeight="1">
      <c r="A143" s="324" t="s">
        <v>88</v>
      </c>
      <c r="B143" s="69"/>
      <c r="C143" s="70">
        <v>500</v>
      </c>
      <c r="D143" s="72">
        <v>94246.67</v>
      </c>
      <c r="E143" s="68"/>
      <c r="F143" s="68"/>
    </row>
    <row r="144" spans="1:6" s="61" customFormat="1" ht="67.5" customHeight="1">
      <c r="A144" s="323" t="s">
        <v>125</v>
      </c>
      <c r="B144" s="8" t="s">
        <v>532</v>
      </c>
      <c r="C144" s="64"/>
      <c r="D144" s="65">
        <f>D145</f>
        <v>13474.19</v>
      </c>
      <c r="E144" s="73"/>
      <c r="F144" s="73"/>
    </row>
    <row r="145" spans="1:6" s="61" customFormat="1" ht="33" customHeight="1">
      <c r="A145" s="324" t="s">
        <v>88</v>
      </c>
      <c r="B145" s="69"/>
      <c r="C145" s="70">
        <v>500</v>
      </c>
      <c r="D145" s="72">
        <v>13474.19</v>
      </c>
      <c r="E145" s="73"/>
      <c r="F145" s="73"/>
    </row>
    <row r="146" spans="1:6" s="61" customFormat="1" ht="49.5" customHeight="1">
      <c r="A146" s="338" t="s">
        <v>124</v>
      </c>
      <c r="B146" s="85" t="s">
        <v>531</v>
      </c>
      <c r="C146" s="86"/>
      <c r="D146" s="87">
        <f>D147</f>
        <v>9782.24</v>
      </c>
      <c r="E146" s="73"/>
      <c r="F146" s="73"/>
    </row>
    <row r="147" spans="1:6" s="61" customFormat="1" ht="30" customHeight="1">
      <c r="A147" s="324" t="s">
        <v>88</v>
      </c>
      <c r="B147" s="69"/>
      <c r="C147" s="238">
        <v>500</v>
      </c>
      <c r="D147" s="72">
        <v>9782.24</v>
      </c>
      <c r="E147" s="73"/>
      <c r="F147" s="73"/>
    </row>
    <row r="148" spans="1:6" s="61" customFormat="1" ht="49.5" customHeight="1">
      <c r="A148" s="338" t="s">
        <v>533</v>
      </c>
      <c r="B148" s="295" t="s">
        <v>535</v>
      </c>
      <c r="C148" s="315"/>
      <c r="D148" s="87">
        <f>D149</f>
        <v>65000</v>
      </c>
      <c r="E148" s="73"/>
      <c r="F148" s="73"/>
    </row>
    <row r="149" spans="1:6" s="61" customFormat="1" ht="27" customHeight="1">
      <c r="A149" s="341" t="s">
        <v>451</v>
      </c>
      <c r="B149" s="295"/>
      <c r="C149" s="316" t="s">
        <v>452</v>
      </c>
      <c r="D149" s="87">
        <v>65000</v>
      </c>
      <c r="E149" s="68"/>
      <c r="F149" s="68"/>
    </row>
    <row r="150" spans="1:6" s="61" customFormat="1" ht="48.75" customHeight="1">
      <c r="A150" s="338" t="s">
        <v>534</v>
      </c>
      <c r="B150" s="295" t="s">
        <v>536</v>
      </c>
      <c r="C150" s="315"/>
      <c r="D150" s="87">
        <f>D151</f>
        <v>300000</v>
      </c>
      <c r="E150" s="68"/>
      <c r="F150" s="68"/>
    </row>
    <row r="151" spans="1:6" s="61" customFormat="1" ht="28.5" customHeight="1">
      <c r="A151" s="341" t="s">
        <v>89</v>
      </c>
      <c r="B151" s="295"/>
      <c r="C151" s="316" t="s">
        <v>357</v>
      </c>
      <c r="D151" s="317">
        <v>300000</v>
      </c>
      <c r="E151" s="95"/>
      <c r="F151" s="95"/>
    </row>
    <row r="152" spans="1:6" s="61" customFormat="1" ht="25.5" customHeight="1">
      <c r="A152" s="56" t="s">
        <v>126</v>
      </c>
      <c r="B152" s="88"/>
      <c r="C152" s="89"/>
      <c r="D152" s="90">
        <f>D12+D25+D30+D37+D48+D62+D82+D84+D92+D111+D113</f>
        <v>37894124.719999999</v>
      </c>
      <c r="E152" s="95"/>
      <c r="F152" s="95"/>
    </row>
    <row r="153" spans="1:6" s="61" customFormat="1" ht="25.5" customHeight="1">
      <c r="A153" s="91"/>
      <c r="B153" s="92"/>
      <c r="C153" s="92"/>
      <c r="D153" s="231"/>
      <c r="E153" s="95"/>
      <c r="F153" s="95"/>
    </row>
    <row r="154" spans="1:6" s="61" customFormat="1" ht="25.5" customHeight="1">
      <c r="A154" s="91"/>
      <c r="B154" s="92"/>
      <c r="C154" s="92"/>
      <c r="D154" s="231"/>
      <c r="E154" s="95"/>
      <c r="F154" s="95"/>
    </row>
    <row r="155" spans="1:6" s="61" customFormat="1" ht="25.5" customHeight="1">
      <c r="A155" s="93"/>
      <c r="B155" s="91"/>
      <c r="C155" s="92"/>
      <c r="D155" s="232"/>
      <c r="E155" s="95"/>
      <c r="F155" s="95"/>
    </row>
    <row r="156" spans="1:6" s="61" customFormat="1" ht="28.5" customHeight="1">
      <c r="A156" s="93"/>
      <c r="B156" s="91"/>
      <c r="C156" s="94"/>
      <c r="D156" s="231"/>
      <c r="E156" s="95"/>
      <c r="F156" s="95"/>
    </row>
    <row r="157" spans="1:6" s="61" customFormat="1" ht="18.75" customHeight="1">
      <c r="A157" s="91"/>
      <c r="B157" s="91"/>
      <c r="C157" s="94"/>
      <c r="D157" s="231"/>
      <c r="E157" s="95"/>
      <c r="F157" s="95"/>
    </row>
    <row r="158" spans="1:6" s="61" customFormat="1" ht="18.75" customHeight="1">
      <c r="A158" s="93"/>
      <c r="B158" s="91"/>
      <c r="C158" s="94"/>
      <c r="D158" s="231"/>
      <c r="E158" s="95"/>
      <c r="F158" s="95"/>
    </row>
    <row r="159" spans="1:6" s="61" customFormat="1" ht="68.25" customHeight="1">
      <c r="A159" s="91"/>
      <c r="B159" s="91"/>
      <c r="C159" s="94"/>
      <c r="D159" s="231"/>
      <c r="E159" s="95"/>
      <c r="F159" s="95"/>
    </row>
    <row r="160" spans="1:6" s="61" customFormat="1" ht="16.5" customHeight="1">
      <c r="A160" s="93"/>
      <c r="B160" s="91"/>
      <c r="C160" s="94"/>
      <c r="D160" s="231"/>
      <c r="E160" s="73"/>
      <c r="F160" s="73"/>
    </row>
    <row r="161" spans="1:6" s="61" customFormat="1" ht="22.5" customHeight="1">
      <c r="A161" s="91"/>
      <c r="B161" s="91"/>
      <c r="C161" s="94"/>
      <c r="D161" s="231"/>
      <c r="E161" s="73"/>
      <c r="F161" s="73"/>
    </row>
    <row r="162" spans="1:6" s="61" customFormat="1" ht="16.5" customHeight="1">
      <c r="A162" s="93"/>
      <c r="B162" s="91"/>
      <c r="C162" s="94"/>
      <c r="D162" s="231"/>
      <c r="E162" s="73"/>
      <c r="F162" s="73"/>
    </row>
    <row r="163" spans="1:6" s="61" customFormat="1" ht="16.5" customHeight="1">
      <c r="A163" s="91"/>
      <c r="B163" s="91"/>
      <c r="C163" s="92"/>
      <c r="D163" s="231"/>
      <c r="E163" s="73"/>
      <c r="F163" s="73"/>
    </row>
    <row r="164" spans="1:6" s="61" customFormat="1" ht="66" customHeight="1">
      <c r="A164" s="93"/>
      <c r="B164" s="91"/>
      <c r="C164" s="94"/>
      <c r="D164" s="232"/>
      <c r="E164" s="73"/>
      <c r="F164" s="73"/>
    </row>
    <row r="165" spans="1:6" s="61" customFormat="1" ht="20.25" customHeight="1">
      <c r="A165" s="93"/>
      <c r="B165" s="91"/>
      <c r="C165" s="94"/>
      <c r="D165" s="232"/>
      <c r="E165" s="73"/>
      <c r="F165" s="73"/>
    </row>
    <row r="166" spans="1:6" s="61" customFormat="1">
      <c r="A166" s="91"/>
      <c r="B166" s="91"/>
      <c r="C166" s="94"/>
      <c r="D166" s="232"/>
      <c r="E166" s="73"/>
      <c r="F166" s="73"/>
    </row>
    <row r="167" spans="1:6" s="61" customFormat="1">
      <c r="A167" s="96"/>
      <c r="B167" s="91"/>
      <c r="C167" s="94"/>
      <c r="D167" s="231"/>
      <c r="E167" s="73"/>
      <c r="F167" s="73"/>
    </row>
    <row r="168" spans="1:6" s="61" customFormat="1">
      <c r="A168" s="96"/>
      <c r="B168" s="91"/>
      <c r="C168" s="97"/>
      <c r="D168" s="231"/>
      <c r="E168" s="73"/>
      <c r="F168" s="73"/>
    </row>
    <row r="169" spans="1:6" s="61" customFormat="1">
      <c r="A169" s="93"/>
      <c r="B169" s="97"/>
      <c r="C169" s="97"/>
      <c r="D169" s="232"/>
      <c r="E169" s="73"/>
      <c r="F169" s="73"/>
    </row>
    <row r="170" spans="1:6" s="61" customFormat="1">
      <c r="A170" s="98"/>
      <c r="B170" s="92"/>
      <c r="C170" s="99"/>
      <c r="D170" s="232"/>
      <c r="E170" s="73"/>
      <c r="F170" s="73"/>
    </row>
    <row r="171" spans="1:6" s="61" customFormat="1">
      <c r="A171" s="98"/>
      <c r="B171" s="92"/>
      <c r="C171" s="92"/>
      <c r="D171" s="231"/>
      <c r="E171" s="73"/>
      <c r="F171" s="73"/>
    </row>
    <row r="172" spans="1:6" s="61" customFormat="1">
      <c r="A172" s="101"/>
      <c r="B172" s="92"/>
      <c r="C172" s="92"/>
      <c r="D172" s="231"/>
      <c r="E172" s="73"/>
      <c r="F172" s="73"/>
    </row>
    <row r="173" spans="1:6" s="61" customFormat="1" ht="27.75" customHeight="1">
      <c r="A173" s="101"/>
      <c r="B173" s="92"/>
      <c r="C173" s="97"/>
      <c r="D173" s="231"/>
      <c r="E173" s="73"/>
      <c r="F173" s="73"/>
    </row>
    <row r="174" spans="1:6" s="61" customFormat="1">
      <c r="A174" s="93"/>
      <c r="B174" s="97"/>
      <c r="C174" s="97"/>
      <c r="D174" s="232"/>
      <c r="E174" s="73"/>
      <c r="F174" s="73"/>
    </row>
    <row r="175" spans="1:6" s="61" customFormat="1">
      <c r="A175" s="98"/>
      <c r="B175" s="92"/>
      <c r="C175" s="99"/>
      <c r="D175" s="232"/>
      <c r="E175" s="73"/>
      <c r="F175" s="73"/>
    </row>
    <row r="176" spans="1:6" s="61" customFormat="1">
      <c r="A176" s="98"/>
      <c r="B176" s="92"/>
      <c r="C176" s="92"/>
      <c r="D176" s="231"/>
      <c r="E176" s="73"/>
      <c r="F176" s="73"/>
    </row>
    <row r="177" spans="1:6" s="61" customFormat="1" ht="56.25" customHeight="1">
      <c r="A177" s="96"/>
      <c r="B177" s="92"/>
      <c r="C177" s="92"/>
      <c r="D177" s="231"/>
      <c r="E177" s="73"/>
      <c r="F177" s="73"/>
    </row>
    <row r="178" spans="1:6" s="61" customFormat="1" ht="20.25" customHeight="1">
      <c r="A178" s="96"/>
      <c r="B178" s="92"/>
      <c r="C178" s="97"/>
      <c r="D178" s="231"/>
      <c r="E178" s="73"/>
      <c r="F178" s="73"/>
    </row>
    <row r="179" spans="1:6" s="61" customFormat="1">
      <c r="A179" s="93"/>
      <c r="B179" s="92"/>
      <c r="C179" s="97"/>
      <c r="D179" s="232"/>
      <c r="E179" s="73"/>
      <c r="F179" s="73"/>
    </row>
    <row r="180" spans="1:6" s="61" customFormat="1">
      <c r="A180" s="93"/>
      <c r="B180" s="92"/>
      <c r="C180" s="97"/>
      <c r="D180" s="231"/>
      <c r="E180" s="73"/>
      <c r="F180" s="73"/>
    </row>
    <row r="181" spans="1:6" s="61" customFormat="1" ht="66" customHeight="1">
      <c r="A181" s="91"/>
      <c r="B181" s="92"/>
      <c r="C181" s="97"/>
      <c r="D181" s="231"/>
      <c r="E181" s="73"/>
      <c r="F181" s="73"/>
    </row>
    <row r="182" spans="1:6" s="61" customFormat="1">
      <c r="A182" s="93"/>
      <c r="B182" s="92"/>
      <c r="C182" s="97"/>
      <c r="D182" s="231"/>
      <c r="E182" s="73"/>
      <c r="F182" s="73"/>
    </row>
    <row r="183" spans="1:6" s="61" customFormat="1" ht="20.25" customHeight="1">
      <c r="A183" s="91"/>
      <c r="B183" s="92"/>
      <c r="C183" s="97"/>
      <c r="D183" s="231"/>
      <c r="E183" s="73"/>
      <c r="F183" s="73"/>
    </row>
    <row r="184" spans="1:6" s="61" customFormat="1" ht="20.25" customHeight="1">
      <c r="A184" s="93"/>
      <c r="B184" s="92"/>
      <c r="C184" s="97"/>
      <c r="D184" s="231"/>
      <c r="E184" s="73"/>
      <c r="F184" s="73"/>
    </row>
    <row r="185" spans="1:6" s="61" customFormat="1" ht="16.5" customHeight="1">
      <c r="A185" s="91"/>
      <c r="B185" s="92"/>
      <c r="C185" s="97"/>
      <c r="D185" s="231"/>
      <c r="E185" s="73"/>
      <c r="F185" s="73"/>
    </row>
    <row r="186" spans="1:6" s="61" customFormat="1" ht="67.5" customHeight="1">
      <c r="A186" s="91"/>
      <c r="B186" s="92"/>
      <c r="C186" s="97"/>
      <c r="D186" s="231"/>
      <c r="E186" s="73"/>
      <c r="F186" s="73"/>
    </row>
    <row r="187" spans="1:6" s="61" customFormat="1" ht="20.25" customHeight="1">
      <c r="A187" s="93"/>
      <c r="B187" s="92"/>
      <c r="C187" s="97"/>
      <c r="D187" s="231"/>
      <c r="E187" s="73"/>
      <c r="F187" s="73"/>
    </row>
    <row r="188" spans="1:6" s="61" customFormat="1" ht="28.5" customHeight="1">
      <c r="A188" s="93"/>
      <c r="B188" s="92"/>
      <c r="C188" s="97"/>
      <c r="D188" s="232"/>
      <c r="E188" s="73"/>
      <c r="F188" s="73"/>
    </row>
    <row r="189" spans="1:6" s="61" customFormat="1" ht="26.25" customHeight="1">
      <c r="A189" s="98"/>
      <c r="B189" s="92"/>
      <c r="C189" s="92"/>
      <c r="D189" s="231"/>
      <c r="E189" s="73"/>
      <c r="F189" s="73"/>
    </row>
    <row r="190" spans="1:6" s="61" customFormat="1" ht="16.5" customHeight="1">
      <c r="A190" s="98"/>
      <c r="B190" s="92"/>
      <c r="C190" s="92"/>
      <c r="D190" s="231"/>
      <c r="E190" s="73"/>
      <c r="F190" s="73"/>
    </row>
    <row r="191" spans="1:6" s="61" customFormat="1" ht="16.5" customHeight="1">
      <c r="A191" s="91"/>
      <c r="B191" s="92"/>
      <c r="C191" s="92"/>
      <c r="D191" s="231"/>
      <c r="E191" s="73"/>
      <c r="F191" s="73"/>
    </row>
    <row r="192" spans="1:6" s="61" customFormat="1" ht="21.75" customHeight="1">
      <c r="A192" s="91"/>
      <c r="B192" s="92"/>
      <c r="C192" s="97"/>
      <c r="D192" s="231"/>
      <c r="E192" s="103"/>
      <c r="F192" s="103"/>
    </row>
    <row r="193" spans="1:5" s="61" customFormat="1" ht="20.25" customHeight="1">
      <c r="A193" s="98"/>
      <c r="B193" s="92"/>
      <c r="C193" s="97"/>
      <c r="D193" s="231"/>
    </row>
    <row r="194" spans="1:5" s="61" customFormat="1">
      <c r="A194" s="101"/>
      <c r="B194" s="92"/>
      <c r="C194" s="92"/>
      <c r="D194" s="233"/>
    </row>
    <row r="195" spans="1:5" s="58" customFormat="1">
      <c r="A195" s="101"/>
      <c r="B195" s="92"/>
      <c r="C195" s="97"/>
      <c r="D195" s="233"/>
    </row>
    <row r="196" spans="1:5" s="58" customFormat="1">
      <c r="A196" s="93"/>
      <c r="B196" s="97"/>
      <c r="C196" s="97"/>
      <c r="D196" s="232"/>
      <c r="E196" s="105"/>
    </row>
    <row r="197" spans="1:5" s="58" customFormat="1">
      <c r="A197" s="98"/>
      <c r="B197" s="92"/>
      <c r="C197" s="99"/>
      <c r="D197" s="232"/>
    </row>
    <row r="198" spans="1:5" s="58" customFormat="1">
      <c r="A198" s="98"/>
      <c r="B198" s="92"/>
      <c r="C198" s="92"/>
      <c r="D198" s="231"/>
    </row>
    <row r="199" spans="1:5" s="58" customFormat="1">
      <c r="A199" s="96"/>
      <c r="B199" s="91"/>
      <c r="C199" s="92"/>
      <c r="D199" s="233"/>
    </row>
    <row r="200" spans="1:5" s="58" customFormat="1">
      <c r="A200" s="96"/>
      <c r="B200" s="91"/>
      <c r="C200" s="97"/>
      <c r="D200" s="233"/>
    </row>
    <row r="201" spans="1:5" s="58" customFormat="1">
      <c r="A201" s="91"/>
      <c r="B201" s="91"/>
      <c r="C201" s="97"/>
      <c r="D201" s="231"/>
    </row>
    <row r="202" spans="1:5" s="58" customFormat="1">
      <c r="A202" s="91"/>
      <c r="B202" s="91"/>
      <c r="C202" s="97"/>
      <c r="D202" s="231"/>
    </row>
    <row r="203" spans="1:5" s="58" customFormat="1">
      <c r="A203" s="102"/>
      <c r="B203" s="102"/>
      <c r="C203" s="92"/>
      <c r="D203" s="234"/>
    </row>
    <row r="204" spans="1:5" s="58" customFormat="1">
      <c r="A204" s="57"/>
      <c r="B204" s="61"/>
      <c r="C204" s="104"/>
      <c r="D204" s="235"/>
    </row>
    <row r="205" spans="1:5" s="58" customFormat="1">
      <c r="A205" s="61"/>
      <c r="B205" s="61"/>
      <c r="C205" s="61"/>
      <c r="D205" s="235"/>
    </row>
    <row r="206" spans="1:5" s="58" customFormat="1">
      <c r="C206" s="61"/>
      <c r="D206" s="236"/>
    </row>
    <row r="207" spans="1:5" s="58" customFormat="1">
      <c r="D207" s="236"/>
    </row>
    <row r="208" spans="1:5" s="58" customFormat="1">
      <c r="D208" s="236"/>
    </row>
    <row r="209" spans="4:4" s="58" customFormat="1">
      <c r="D209" s="236"/>
    </row>
    <row r="210" spans="4:4" s="58" customFormat="1">
      <c r="D210" s="236"/>
    </row>
    <row r="211" spans="4:4" s="58" customFormat="1">
      <c r="D211" s="236"/>
    </row>
    <row r="212" spans="4:4" s="58" customFormat="1">
      <c r="D212" s="236"/>
    </row>
    <row r="213" spans="4:4" s="58" customFormat="1">
      <c r="D213" s="236"/>
    </row>
    <row r="214" spans="4:4" s="58" customFormat="1">
      <c r="D214" s="236"/>
    </row>
    <row r="215" spans="4:4" s="58" customFormat="1">
      <c r="D215" s="236"/>
    </row>
    <row r="216" spans="4:4" s="58" customFormat="1">
      <c r="D216" s="236"/>
    </row>
    <row r="217" spans="4:4" s="58" customFormat="1">
      <c r="D217" s="236"/>
    </row>
    <row r="218" spans="4:4" s="58" customFormat="1">
      <c r="D218" s="236"/>
    </row>
    <row r="219" spans="4:4" s="58" customFormat="1">
      <c r="D219" s="236"/>
    </row>
    <row r="220" spans="4:4" s="58" customFormat="1">
      <c r="D220" s="236"/>
    </row>
    <row r="221" spans="4:4" s="58" customFormat="1">
      <c r="D221" s="236"/>
    </row>
    <row r="222" spans="4:4" s="58" customFormat="1">
      <c r="D222" s="236"/>
    </row>
    <row r="223" spans="4:4" s="58" customFormat="1">
      <c r="D223" s="236"/>
    </row>
    <row r="224" spans="4:4" s="58" customFormat="1">
      <c r="D224" s="236"/>
    </row>
    <row r="225" spans="4:4" s="58" customFormat="1">
      <c r="D225" s="236"/>
    </row>
    <row r="226" spans="4:4" s="58" customFormat="1">
      <c r="D226" s="236"/>
    </row>
    <row r="227" spans="4:4" s="58" customFormat="1">
      <c r="D227" s="236"/>
    </row>
    <row r="228" spans="4:4" s="58" customFormat="1">
      <c r="D228" s="236"/>
    </row>
    <row r="229" spans="4:4" s="58" customFormat="1">
      <c r="D229" s="236"/>
    </row>
    <row r="230" spans="4:4" s="58" customFormat="1">
      <c r="D230" s="236"/>
    </row>
    <row r="231" spans="4:4" s="58" customFormat="1">
      <c r="D231" s="236"/>
    </row>
    <row r="232" spans="4:4" s="58" customFormat="1">
      <c r="D232" s="236"/>
    </row>
    <row r="233" spans="4:4" s="58" customFormat="1">
      <c r="D233" s="236"/>
    </row>
    <row r="234" spans="4:4" s="58" customFormat="1">
      <c r="D234" s="236"/>
    </row>
    <row r="235" spans="4:4" s="58" customFormat="1">
      <c r="D235" s="236"/>
    </row>
    <row r="236" spans="4:4" s="58" customFormat="1">
      <c r="D236" s="236"/>
    </row>
    <row r="237" spans="4:4" s="58" customFormat="1">
      <c r="D237" s="236"/>
    </row>
    <row r="238" spans="4:4" s="58" customFormat="1">
      <c r="D238" s="236"/>
    </row>
    <row r="239" spans="4:4" s="58" customFormat="1">
      <c r="D239" s="236"/>
    </row>
    <row r="240" spans="4:4" s="58" customFormat="1">
      <c r="D240" s="236"/>
    </row>
    <row r="241" spans="4:4" s="58" customFormat="1">
      <c r="D241" s="236"/>
    </row>
    <row r="242" spans="4:4" s="58" customFormat="1">
      <c r="D242" s="236"/>
    </row>
    <row r="243" spans="4:4" s="58" customFormat="1">
      <c r="D243" s="236"/>
    </row>
    <row r="244" spans="4:4" s="58" customFormat="1">
      <c r="D244" s="236"/>
    </row>
    <row r="245" spans="4:4" s="58" customFormat="1">
      <c r="D245" s="236"/>
    </row>
    <row r="246" spans="4:4" s="58" customFormat="1">
      <c r="D246" s="236"/>
    </row>
    <row r="247" spans="4:4" s="58" customFormat="1">
      <c r="D247" s="236"/>
    </row>
    <row r="248" spans="4:4" s="58" customFormat="1">
      <c r="D248" s="236"/>
    </row>
    <row r="249" spans="4:4" s="58" customFormat="1">
      <c r="D249" s="236"/>
    </row>
    <row r="250" spans="4:4" s="58" customFormat="1">
      <c r="D250" s="236"/>
    </row>
    <row r="251" spans="4:4" s="58" customFormat="1">
      <c r="D251" s="236"/>
    </row>
    <row r="252" spans="4:4" s="58" customFormat="1">
      <c r="D252" s="236"/>
    </row>
    <row r="253" spans="4:4" s="58" customFormat="1">
      <c r="D253" s="236"/>
    </row>
    <row r="254" spans="4:4" s="58" customFormat="1">
      <c r="D254" s="236"/>
    </row>
    <row r="255" spans="4:4" s="58" customFormat="1">
      <c r="D255" s="236"/>
    </row>
    <row r="256" spans="4:4" s="58" customFormat="1">
      <c r="D256" s="236"/>
    </row>
    <row r="257" spans="4:4" s="58" customFormat="1">
      <c r="D257" s="236"/>
    </row>
    <row r="258" spans="4:4" s="58" customFormat="1">
      <c r="D258" s="236"/>
    </row>
    <row r="259" spans="4:4" s="58" customFormat="1">
      <c r="D259" s="236"/>
    </row>
    <row r="260" spans="4:4" s="58" customFormat="1">
      <c r="D260" s="236"/>
    </row>
    <row r="261" spans="4:4" s="58" customFormat="1">
      <c r="D261" s="236"/>
    </row>
    <row r="262" spans="4:4" s="58" customFormat="1">
      <c r="D262" s="236"/>
    </row>
    <row r="263" spans="4:4" s="58" customFormat="1">
      <c r="D263" s="236"/>
    </row>
    <row r="264" spans="4:4" s="58" customFormat="1">
      <c r="D264" s="236"/>
    </row>
    <row r="265" spans="4:4" s="58" customFormat="1">
      <c r="D265" s="236"/>
    </row>
    <row r="266" spans="4:4" s="58" customFormat="1">
      <c r="D266" s="236"/>
    </row>
    <row r="267" spans="4:4" s="58" customFormat="1">
      <c r="D267" s="236"/>
    </row>
    <row r="268" spans="4:4" s="58" customFormat="1">
      <c r="D268" s="236"/>
    </row>
    <row r="269" spans="4:4" s="58" customFormat="1">
      <c r="D269" s="236"/>
    </row>
    <row r="270" spans="4:4" s="58" customFormat="1">
      <c r="D270" s="236"/>
    </row>
    <row r="271" spans="4:4" s="58" customFormat="1">
      <c r="D271" s="236"/>
    </row>
    <row r="272" spans="4:4" s="58" customFormat="1">
      <c r="D272" s="236"/>
    </row>
    <row r="273" spans="4:4" s="58" customFormat="1">
      <c r="D273" s="236"/>
    </row>
    <row r="274" spans="4:4" s="58" customFormat="1">
      <c r="D274" s="236"/>
    </row>
    <row r="275" spans="4:4" s="58" customFormat="1">
      <c r="D275" s="236"/>
    </row>
    <row r="276" spans="4:4" s="58" customFormat="1">
      <c r="D276" s="236"/>
    </row>
    <row r="277" spans="4:4" s="58" customFormat="1">
      <c r="D277" s="236"/>
    </row>
    <row r="278" spans="4:4" s="58" customFormat="1">
      <c r="D278" s="236"/>
    </row>
    <row r="279" spans="4:4" s="58" customFormat="1">
      <c r="D279" s="236"/>
    </row>
    <row r="280" spans="4:4" s="58" customFormat="1">
      <c r="D280" s="236"/>
    </row>
    <row r="281" spans="4:4" s="58" customFormat="1">
      <c r="D281" s="236"/>
    </row>
    <row r="282" spans="4:4" s="58" customFormat="1">
      <c r="D282" s="236"/>
    </row>
    <row r="283" spans="4:4" s="58" customFormat="1">
      <c r="D283" s="236"/>
    </row>
    <row r="284" spans="4:4" s="58" customFormat="1">
      <c r="D284" s="236"/>
    </row>
    <row r="285" spans="4:4" s="58" customFormat="1">
      <c r="D285" s="236"/>
    </row>
    <row r="286" spans="4:4" s="58" customFormat="1">
      <c r="D286" s="236"/>
    </row>
    <row r="287" spans="4:4" s="58" customFormat="1">
      <c r="D287" s="236"/>
    </row>
    <row r="288" spans="4:4" s="58" customFormat="1">
      <c r="D288" s="236"/>
    </row>
    <row r="289" spans="4:4" s="58" customFormat="1">
      <c r="D289" s="236"/>
    </row>
    <row r="290" spans="4:4" s="58" customFormat="1">
      <c r="D290" s="236"/>
    </row>
    <row r="291" spans="4:4" s="58" customFormat="1">
      <c r="D291" s="236"/>
    </row>
    <row r="292" spans="4:4" s="58" customFormat="1">
      <c r="D292" s="236"/>
    </row>
    <row r="293" spans="4:4" s="58" customFormat="1">
      <c r="D293" s="236"/>
    </row>
    <row r="294" spans="4:4" s="58" customFormat="1">
      <c r="D294" s="236"/>
    </row>
    <row r="295" spans="4:4" s="58" customFormat="1">
      <c r="D295" s="236"/>
    </row>
    <row r="296" spans="4:4" s="58" customFormat="1">
      <c r="D296" s="236"/>
    </row>
    <row r="297" spans="4:4" s="58" customFormat="1">
      <c r="D297" s="236"/>
    </row>
    <row r="298" spans="4:4" s="58" customFormat="1">
      <c r="D298" s="236"/>
    </row>
    <row r="299" spans="4:4" s="58" customFormat="1">
      <c r="D299" s="236"/>
    </row>
    <row r="300" spans="4:4" s="58" customFormat="1">
      <c r="D300" s="236"/>
    </row>
    <row r="301" spans="4:4" s="58" customFormat="1">
      <c r="D301" s="236"/>
    </row>
    <row r="302" spans="4:4" s="58" customFormat="1">
      <c r="D302" s="236"/>
    </row>
    <row r="303" spans="4:4" s="58" customFormat="1">
      <c r="D303" s="236"/>
    </row>
    <row r="304" spans="4:4" s="58" customFormat="1">
      <c r="D304" s="236"/>
    </row>
    <row r="305" spans="4:4" s="58" customFormat="1">
      <c r="D305" s="236"/>
    </row>
    <row r="306" spans="4:4" s="58" customFormat="1">
      <c r="D306" s="236"/>
    </row>
    <row r="307" spans="4:4" s="58" customFormat="1">
      <c r="D307" s="236"/>
    </row>
    <row r="308" spans="4:4" s="58" customFormat="1">
      <c r="D308" s="236"/>
    </row>
    <row r="309" spans="4:4" s="58" customFormat="1">
      <c r="D309" s="236"/>
    </row>
    <row r="310" spans="4:4" s="58" customFormat="1">
      <c r="D310" s="236"/>
    </row>
    <row r="311" spans="4:4" s="58" customFormat="1">
      <c r="D311" s="236"/>
    </row>
    <row r="312" spans="4:4" s="58" customFormat="1">
      <c r="D312" s="236"/>
    </row>
    <row r="313" spans="4:4" s="58" customFormat="1">
      <c r="D313" s="236"/>
    </row>
    <row r="314" spans="4:4" s="58" customFormat="1">
      <c r="D314" s="236"/>
    </row>
    <row r="315" spans="4:4" s="58" customFormat="1">
      <c r="D315" s="236"/>
    </row>
    <row r="316" spans="4:4" s="58" customFormat="1">
      <c r="D316" s="236"/>
    </row>
    <row r="317" spans="4:4" s="58" customFormat="1">
      <c r="D317" s="236"/>
    </row>
    <row r="318" spans="4:4" s="58" customFormat="1">
      <c r="D318" s="236"/>
    </row>
    <row r="319" spans="4:4" s="58" customFormat="1">
      <c r="D319" s="236"/>
    </row>
    <row r="320" spans="4:4" s="58" customFormat="1">
      <c r="D320" s="236"/>
    </row>
    <row r="321" spans="4:4" s="58" customFormat="1">
      <c r="D321" s="236"/>
    </row>
    <row r="322" spans="4:4" s="58" customFormat="1">
      <c r="D322" s="236"/>
    </row>
    <row r="323" spans="4:4" s="58" customFormat="1">
      <c r="D323" s="236"/>
    </row>
    <row r="324" spans="4:4" s="58" customFormat="1">
      <c r="D324" s="236"/>
    </row>
    <row r="325" spans="4:4" s="58" customFormat="1">
      <c r="D325" s="236"/>
    </row>
    <row r="326" spans="4:4" s="58" customFormat="1">
      <c r="D326" s="236"/>
    </row>
    <row r="327" spans="4:4" s="58" customFormat="1">
      <c r="D327" s="236"/>
    </row>
    <row r="328" spans="4:4" s="58" customFormat="1">
      <c r="D328" s="236"/>
    </row>
    <row r="329" spans="4:4" s="58" customFormat="1">
      <c r="D329" s="236"/>
    </row>
    <row r="330" spans="4:4" s="58" customFormat="1">
      <c r="D330" s="236"/>
    </row>
    <row r="331" spans="4:4" s="58" customFormat="1">
      <c r="D331" s="236"/>
    </row>
    <row r="332" spans="4:4" s="58" customFormat="1">
      <c r="D332" s="236"/>
    </row>
    <row r="333" spans="4:4" s="58" customFormat="1">
      <c r="D333" s="236"/>
    </row>
    <row r="334" spans="4:4" s="58" customFormat="1">
      <c r="D334" s="236"/>
    </row>
    <row r="335" spans="4:4" s="58" customFormat="1">
      <c r="D335" s="236"/>
    </row>
    <row r="336" spans="4:4" s="58" customFormat="1">
      <c r="D336" s="236"/>
    </row>
    <row r="337" spans="4:4" s="58" customFormat="1">
      <c r="D337" s="236"/>
    </row>
    <row r="338" spans="4:4" s="58" customFormat="1">
      <c r="D338" s="236"/>
    </row>
    <row r="339" spans="4:4" s="58" customFormat="1">
      <c r="D339" s="236"/>
    </row>
    <row r="340" spans="4:4" s="58" customFormat="1">
      <c r="D340" s="236"/>
    </row>
    <row r="341" spans="4:4" s="58" customFormat="1">
      <c r="D341" s="236"/>
    </row>
    <row r="342" spans="4:4" s="58" customFormat="1">
      <c r="D342" s="236"/>
    </row>
    <row r="343" spans="4:4" s="58" customFormat="1">
      <c r="D343" s="236"/>
    </row>
    <row r="344" spans="4:4" s="58" customFormat="1">
      <c r="D344" s="236"/>
    </row>
    <row r="345" spans="4:4" s="58" customFormat="1">
      <c r="D345" s="236"/>
    </row>
    <row r="346" spans="4:4" s="58" customFormat="1">
      <c r="D346" s="236"/>
    </row>
    <row r="347" spans="4:4" s="58" customFormat="1">
      <c r="D347" s="236"/>
    </row>
    <row r="348" spans="4:4" s="58" customFormat="1">
      <c r="D348" s="236"/>
    </row>
    <row r="349" spans="4:4" s="58" customFormat="1">
      <c r="D349" s="236"/>
    </row>
    <row r="350" spans="4:4" s="58" customFormat="1">
      <c r="D350" s="236"/>
    </row>
    <row r="351" spans="4:4" s="58" customFormat="1">
      <c r="D351" s="236"/>
    </row>
    <row r="352" spans="4:4" s="58" customFormat="1">
      <c r="D352" s="236"/>
    </row>
    <row r="353" spans="4:4" s="58" customFormat="1">
      <c r="D353" s="236"/>
    </row>
    <row r="354" spans="4:4" s="58" customFormat="1">
      <c r="D354" s="236"/>
    </row>
    <row r="355" spans="4:4" s="58" customFormat="1">
      <c r="D355" s="236"/>
    </row>
    <row r="356" spans="4:4" s="58" customFormat="1">
      <c r="D356" s="236"/>
    </row>
    <row r="357" spans="4:4" s="58" customFormat="1">
      <c r="D357" s="236"/>
    </row>
    <row r="358" spans="4:4" s="58" customFormat="1">
      <c r="D358" s="236"/>
    </row>
    <row r="359" spans="4:4" s="58" customFormat="1">
      <c r="D359" s="236"/>
    </row>
    <row r="360" spans="4:4" s="58" customFormat="1">
      <c r="D360" s="236"/>
    </row>
    <row r="361" spans="4:4" s="58" customFormat="1">
      <c r="D361" s="236"/>
    </row>
    <row r="362" spans="4:4" s="58" customFormat="1">
      <c r="D362" s="236"/>
    </row>
    <row r="363" spans="4:4" s="58" customFormat="1">
      <c r="D363" s="236"/>
    </row>
    <row r="364" spans="4:4" s="58" customFormat="1">
      <c r="D364" s="236"/>
    </row>
    <row r="365" spans="4:4" s="58" customFormat="1">
      <c r="D365" s="236"/>
    </row>
    <row r="366" spans="4:4" s="58" customFormat="1">
      <c r="D366" s="236"/>
    </row>
    <row r="367" spans="4:4" s="58" customFormat="1">
      <c r="D367" s="236"/>
    </row>
    <row r="368" spans="4:4" s="58" customFormat="1">
      <c r="D368" s="236"/>
    </row>
    <row r="369" spans="4:4" s="58" customFormat="1">
      <c r="D369" s="236"/>
    </row>
    <row r="370" spans="4:4" s="58" customFormat="1">
      <c r="D370" s="236"/>
    </row>
    <row r="371" spans="4:4" s="58" customFormat="1">
      <c r="D371" s="236"/>
    </row>
    <row r="372" spans="4:4" s="58" customFormat="1">
      <c r="D372" s="236"/>
    </row>
    <row r="373" spans="4:4" s="58" customFormat="1">
      <c r="D373" s="236"/>
    </row>
    <row r="374" spans="4:4" s="58" customFormat="1">
      <c r="D374" s="236"/>
    </row>
    <row r="375" spans="4:4" s="58" customFormat="1">
      <c r="D375" s="236"/>
    </row>
    <row r="376" spans="4:4" s="58" customFormat="1">
      <c r="D376" s="236"/>
    </row>
    <row r="377" spans="4:4" s="58" customFormat="1">
      <c r="D377" s="236"/>
    </row>
    <row r="378" spans="4:4" s="58" customFormat="1">
      <c r="D378" s="236"/>
    </row>
    <row r="379" spans="4:4" s="58" customFormat="1">
      <c r="D379" s="236"/>
    </row>
    <row r="380" spans="4:4" s="58" customFormat="1">
      <c r="D380" s="236"/>
    </row>
    <row r="381" spans="4:4" s="58" customFormat="1">
      <c r="D381" s="236"/>
    </row>
    <row r="382" spans="4:4" s="58" customFormat="1">
      <c r="D382" s="236"/>
    </row>
    <row r="383" spans="4:4" s="58" customFormat="1">
      <c r="D383" s="236"/>
    </row>
    <row r="384" spans="4:4" s="58" customFormat="1">
      <c r="D384" s="236"/>
    </row>
    <row r="385" spans="4:4" s="58" customFormat="1">
      <c r="D385" s="236"/>
    </row>
    <row r="386" spans="4:4" s="58" customFormat="1">
      <c r="D386" s="236"/>
    </row>
    <row r="387" spans="4:4" s="58" customFormat="1">
      <c r="D387" s="236"/>
    </row>
    <row r="388" spans="4:4" s="58" customFormat="1">
      <c r="D388" s="236"/>
    </row>
    <row r="389" spans="4:4" s="58" customFormat="1">
      <c r="D389" s="236"/>
    </row>
    <row r="390" spans="4:4" s="58" customFormat="1">
      <c r="D390" s="236"/>
    </row>
    <row r="391" spans="4:4" s="58" customFormat="1">
      <c r="D391" s="236"/>
    </row>
    <row r="392" spans="4:4" s="58" customFormat="1">
      <c r="D392" s="236"/>
    </row>
    <row r="393" spans="4:4" s="58" customFormat="1">
      <c r="D393" s="236"/>
    </row>
    <row r="394" spans="4:4" s="58" customFormat="1">
      <c r="D394" s="236"/>
    </row>
    <row r="395" spans="4:4" s="58" customFormat="1">
      <c r="D395" s="236"/>
    </row>
    <row r="396" spans="4:4" s="58" customFormat="1">
      <c r="D396" s="236"/>
    </row>
    <row r="397" spans="4:4" s="58" customFormat="1">
      <c r="D397" s="236"/>
    </row>
    <row r="398" spans="4:4" s="58" customFormat="1">
      <c r="D398" s="236"/>
    </row>
    <row r="399" spans="4:4" s="58" customFormat="1">
      <c r="D399" s="236"/>
    </row>
    <row r="400" spans="4:4" s="58" customFormat="1">
      <c r="D400" s="236"/>
    </row>
    <row r="401" spans="4:4" s="58" customFormat="1">
      <c r="D401" s="236"/>
    </row>
    <row r="402" spans="4:4" s="58" customFormat="1">
      <c r="D402" s="236"/>
    </row>
    <row r="403" spans="4:4" s="58" customFormat="1">
      <c r="D403" s="236"/>
    </row>
    <row r="404" spans="4:4" s="58" customFormat="1">
      <c r="D404" s="236"/>
    </row>
    <row r="405" spans="4:4" s="58" customFormat="1">
      <c r="D405" s="236"/>
    </row>
    <row r="406" spans="4:4" s="58" customFormat="1">
      <c r="D406" s="236"/>
    </row>
    <row r="407" spans="4:4" s="58" customFormat="1">
      <c r="D407" s="236"/>
    </row>
    <row r="408" spans="4:4" s="58" customFormat="1">
      <c r="D408" s="236"/>
    </row>
    <row r="409" spans="4:4" s="58" customFormat="1">
      <c r="D409" s="236"/>
    </row>
    <row r="410" spans="4:4" s="58" customFormat="1">
      <c r="D410" s="236"/>
    </row>
    <row r="411" spans="4:4" s="58" customFormat="1">
      <c r="D411" s="236"/>
    </row>
    <row r="412" spans="4:4" s="58" customFormat="1">
      <c r="D412" s="236"/>
    </row>
    <row r="413" spans="4:4" s="58" customFormat="1">
      <c r="D413" s="236"/>
    </row>
    <row r="414" spans="4:4" s="58" customFormat="1">
      <c r="D414" s="236"/>
    </row>
    <row r="415" spans="4:4" s="58" customFormat="1">
      <c r="D415" s="236"/>
    </row>
    <row r="416" spans="4:4" s="58" customFormat="1">
      <c r="D416" s="236"/>
    </row>
    <row r="417" spans="4:4" s="58" customFormat="1">
      <c r="D417" s="236"/>
    </row>
    <row r="418" spans="4:4" s="58" customFormat="1">
      <c r="D418" s="236"/>
    </row>
    <row r="419" spans="4:4" s="58" customFormat="1">
      <c r="D419" s="236"/>
    </row>
    <row r="420" spans="4:4" s="58" customFormat="1">
      <c r="D420" s="236"/>
    </row>
    <row r="421" spans="4:4" s="58" customFormat="1">
      <c r="D421" s="236"/>
    </row>
    <row r="422" spans="4:4" s="58" customFormat="1">
      <c r="D422" s="236"/>
    </row>
    <row r="423" spans="4:4" s="58" customFormat="1">
      <c r="D423" s="236"/>
    </row>
    <row r="424" spans="4:4" s="58" customFormat="1">
      <c r="D424" s="236"/>
    </row>
    <row r="425" spans="4:4" s="58" customFormat="1">
      <c r="D425" s="236"/>
    </row>
    <row r="426" spans="4:4" s="58" customFormat="1">
      <c r="D426" s="236"/>
    </row>
    <row r="427" spans="4:4" s="58" customFormat="1">
      <c r="D427" s="236"/>
    </row>
    <row r="428" spans="4:4" s="58" customFormat="1">
      <c r="D428" s="236"/>
    </row>
    <row r="429" spans="4:4" s="58" customFormat="1">
      <c r="D429" s="236"/>
    </row>
    <row r="430" spans="4:4" s="58" customFormat="1">
      <c r="D430" s="236"/>
    </row>
    <row r="431" spans="4:4" s="58" customFormat="1">
      <c r="D431" s="236"/>
    </row>
    <row r="432" spans="4:4" s="58" customFormat="1">
      <c r="D432" s="236"/>
    </row>
    <row r="433" spans="4:4" s="58" customFormat="1">
      <c r="D433" s="236"/>
    </row>
    <row r="434" spans="4:4" s="58" customFormat="1">
      <c r="D434" s="236"/>
    </row>
    <row r="435" spans="4:4" s="58" customFormat="1">
      <c r="D435" s="236"/>
    </row>
    <row r="436" spans="4:4" s="58" customFormat="1">
      <c r="D436" s="236"/>
    </row>
    <row r="437" spans="4:4" s="58" customFormat="1">
      <c r="D437" s="236"/>
    </row>
    <row r="438" spans="4:4" s="58" customFormat="1">
      <c r="D438" s="236"/>
    </row>
    <row r="439" spans="4:4" s="58" customFormat="1">
      <c r="D439" s="236"/>
    </row>
    <row r="440" spans="4:4" s="58" customFormat="1">
      <c r="D440" s="236"/>
    </row>
    <row r="441" spans="4:4" s="58" customFormat="1">
      <c r="D441" s="236"/>
    </row>
    <row r="442" spans="4:4" s="58" customFormat="1">
      <c r="D442" s="236"/>
    </row>
    <row r="443" spans="4:4" s="58" customFormat="1">
      <c r="D443" s="236"/>
    </row>
    <row r="444" spans="4:4" s="58" customFormat="1">
      <c r="D444" s="236"/>
    </row>
    <row r="445" spans="4:4" s="58" customFormat="1">
      <c r="D445" s="236"/>
    </row>
    <row r="446" spans="4:4" s="58" customFormat="1">
      <c r="D446" s="236"/>
    </row>
    <row r="447" spans="4:4" s="58" customFormat="1">
      <c r="D447" s="236"/>
    </row>
    <row r="448" spans="4:4" s="58" customFormat="1">
      <c r="D448" s="236"/>
    </row>
    <row r="449" spans="4:4" s="58" customFormat="1">
      <c r="D449" s="236"/>
    </row>
    <row r="450" spans="4:4" s="58" customFormat="1">
      <c r="D450" s="236"/>
    </row>
    <row r="451" spans="4:4" s="58" customFormat="1">
      <c r="D451" s="236"/>
    </row>
    <row r="452" spans="4:4" s="58" customFormat="1">
      <c r="D452" s="236"/>
    </row>
    <row r="453" spans="4:4" s="58" customFormat="1">
      <c r="D453" s="236"/>
    </row>
    <row r="454" spans="4:4" s="58" customFormat="1">
      <c r="D454" s="236"/>
    </row>
    <row r="455" spans="4:4" s="58" customFormat="1">
      <c r="D455" s="236"/>
    </row>
    <row r="456" spans="4:4" s="58" customFormat="1">
      <c r="D456" s="236"/>
    </row>
    <row r="457" spans="4:4" s="58" customFormat="1">
      <c r="D457" s="236"/>
    </row>
    <row r="458" spans="4:4" s="58" customFormat="1">
      <c r="D458" s="236"/>
    </row>
    <row r="459" spans="4:4" s="58" customFormat="1">
      <c r="D459" s="236"/>
    </row>
    <row r="460" spans="4:4" s="58" customFormat="1">
      <c r="D460" s="236"/>
    </row>
    <row r="461" spans="4:4" s="58" customFormat="1">
      <c r="D461" s="236"/>
    </row>
    <row r="462" spans="4:4" s="58" customFormat="1">
      <c r="D462" s="236"/>
    </row>
    <row r="463" spans="4:4" s="58" customFormat="1">
      <c r="D463" s="236"/>
    </row>
    <row r="464" spans="4:4" s="58" customFormat="1">
      <c r="D464" s="236"/>
    </row>
    <row r="465" spans="4:4" s="58" customFormat="1">
      <c r="D465" s="236"/>
    </row>
    <row r="466" spans="4:4" s="58" customFormat="1">
      <c r="D466" s="236"/>
    </row>
    <row r="467" spans="4:4" s="58" customFormat="1">
      <c r="D467" s="236"/>
    </row>
    <row r="468" spans="4:4" s="58" customFormat="1">
      <c r="D468" s="236"/>
    </row>
    <row r="469" spans="4:4" s="58" customFormat="1">
      <c r="D469" s="236"/>
    </row>
    <row r="470" spans="4:4" s="58" customFormat="1">
      <c r="D470" s="236"/>
    </row>
    <row r="471" spans="4:4" s="58" customFormat="1">
      <c r="D471" s="236"/>
    </row>
    <row r="472" spans="4:4" s="58" customFormat="1">
      <c r="D472" s="236"/>
    </row>
    <row r="473" spans="4:4" s="58" customFormat="1">
      <c r="D473" s="236"/>
    </row>
    <row r="474" spans="4:4" s="58" customFormat="1">
      <c r="D474" s="236"/>
    </row>
    <row r="475" spans="4:4" s="58" customFormat="1">
      <c r="D475" s="236"/>
    </row>
    <row r="476" spans="4:4" s="58" customFormat="1">
      <c r="D476" s="236"/>
    </row>
    <row r="477" spans="4:4" s="58" customFormat="1">
      <c r="D477" s="236"/>
    </row>
    <row r="478" spans="4:4" s="58" customFormat="1">
      <c r="D478" s="236"/>
    </row>
    <row r="479" spans="4:4" s="58" customFormat="1">
      <c r="D479" s="236"/>
    </row>
    <row r="480" spans="4:4" s="58" customFormat="1">
      <c r="D480" s="236"/>
    </row>
    <row r="481" spans="4:4" s="58" customFormat="1">
      <c r="D481" s="236"/>
    </row>
    <row r="482" spans="4:4" s="58" customFormat="1">
      <c r="D482" s="236"/>
    </row>
    <row r="483" spans="4:4" s="58" customFormat="1">
      <c r="D483" s="236"/>
    </row>
    <row r="484" spans="4:4" s="58" customFormat="1">
      <c r="D484" s="236"/>
    </row>
    <row r="485" spans="4:4" s="58" customFormat="1">
      <c r="D485" s="236"/>
    </row>
    <row r="486" spans="4:4" s="58" customFormat="1">
      <c r="D486" s="236"/>
    </row>
    <row r="487" spans="4:4" s="58" customFormat="1">
      <c r="D487" s="236"/>
    </row>
    <row r="488" spans="4:4" s="58" customFormat="1">
      <c r="D488" s="236"/>
    </row>
    <row r="489" spans="4:4" s="58" customFormat="1">
      <c r="D489" s="236"/>
    </row>
    <row r="490" spans="4:4" s="58" customFormat="1">
      <c r="D490" s="236"/>
    </row>
    <row r="491" spans="4:4" s="58" customFormat="1">
      <c r="D491" s="236"/>
    </row>
    <row r="492" spans="4:4" s="58" customFormat="1">
      <c r="D492" s="236"/>
    </row>
    <row r="493" spans="4:4" s="58" customFormat="1">
      <c r="D493" s="236"/>
    </row>
    <row r="494" spans="4:4" s="58" customFormat="1">
      <c r="D494" s="236"/>
    </row>
    <row r="495" spans="4:4" s="58" customFormat="1">
      <c r="D495" s="236"/>
    </row>
    <row r="496" spans="4:4" s="58" customFormat="1">
      <c r="D496" s="236"/>
    </row>
    <row r="497" spans="4:4" s="58" customFormat="1">
      <c r="D497" s="236"/>
    </row>
    <row r="498" spans="4:4" s="58" customFormat="1">
      <c r="D498" s="236"/>
    </row>
    <row r="499" spans="4:4" s="58" customFormat="1">
      <c r="D499" s="236"/>
    </row>
    <row r="500" spans="4:4" s="58" customFormat="1">
      <c r="D500" s="236"/>
    </row>
    <row r="501" spans="4:4" s="58" customFormat="1">
      <c r="D501" s="236"/>
    </row>
    <row r="502" spans="4:4" s="58" customFormat="1">
      <c r="D502" s="236"/>
    </row>
    <row r="503" spans="4:4" s="58" customFormat="1">
      <c r="D503" s="236"/>
    </row>
    <row r="504" spans="4:4" s="58" customFormat="1">
      <c r="D504" s="236"/>
    </row>
    <row r="505" spans="4:4" s="58" customFormat="1">
      <c r="D505" s="236"/>
    </row>
    <row r="506" spans="4:4" s="58" customFormat="1">
      <c r="D506" s="236"/>
    </row>
    <row r="507" spans="4:4" s="58" customFormat="1">
      <c r="D507" s="236"/>
    </row>
    <row r="508" spans="4:4" s="58" customFormat="1">
      <c r="D508" s="236"/>
    </row>
    <row r="509" spans="4:4" s="58" customFormat="1">
      <c r="D509" s="236"/>
    </row>
    <row r="510" spans="4:4" s="58" customFormat="1">
      <c r="D510" s="236"/>
    </row>
    <row r="511" spans="4:4" s="58" customFormat="1">
      <c r="D511" s="236"/>
    </row>
    <row r="512" spans="4:4" s="58" customFormat="1">
      <c r="D512" s="236"/>
    </row>
    <row r="513" spans="4:4" s="58" customFormat="1">
      <c r="D513" s="236"/>
    </row>
    <row r="514" spans="4:4" s="58" customFormat="1">
      <c r="D514" s="236"/>
    </row>
    <row r="515" spans="4:4" s="58" customFormat="1">
      <c r="D515" s="236"/>
    </row>
    <row r="516" spans="4:4" s="58" customFormat="1">
      <c r="D516" s="236"/>
    </row>
    <row r="517" spans="4:4" s="58" customFormat="1">
      <c r="D517" s="236"/>
    </row>
    <row r="518" spans="4:4" s="58" customFormat="1">
      <c r="D518" s="236"/>
    </row>
    <row r="519" spans="4:4" s="58" customFormat="1">
      <c r="D519" s="236"/>
    </row>
    <row r="520" spans="4:4" s="58" customFormat="1">
      <c r="D520" s="236"/>
    </row>
    <row r="521" spans="4:4" s="58" customFormat="1">
      <c r="D521" s="236"/>
    </row>
    <row r="522" spans="4:4" s="58" customFormat="1">
      <c r="D522" s="236"/>
    </row>
    <row r="523" spans="4:4" s="58" customFormat="1">
      <c r="D523" s="236"/>
    </row>
    <row r="524" spans="4:4" s="58" customFormat="1">
      <c r="D524" s="236"/>
    </row>
    <row r="525" spans="4:4" s="58" customFormat="1">
      <c r="D525" s="236"/>
    </row>
    <row r="526" spans="4:4" s="58" customFormat="1">
      <c r="D526" s="236"/>
    </row>
    <row r="527" spans="4:4" s="58" customFormat="1">
      <c r="D527" s="236"/>
    </row>
    <row r="528" spans="4:4" s="58" customFormat="1">
      <c r="D528" s="236"/>
    </row>
    <row r="529" spans="4:4" s="58" customFormat="1">
      <c r="D529" s="236"/>
    </row>
    <row r="530" spans="4:4" s="58" customFormat="1">
      <c r="D530" s="236"/>
    </row>
    <row r="531" spans="4:4" s="58" customFormat="1">
      <c r="D531" s="236"/>
    </row>
    <row r="532" spans="4:4" s="58" customFormat="1">
      <c r="D532" s="236"/>
    </row>
    <row r="533" spans="4:4" s="58" customFormat="1">
      <c r="D533" s="236"/>
    </row>
    <row r="534" spans="4:4" s="58" customFormat="1">
      <c r="D534" s="236"/>
    </row>
    <row r="535" spans="4:4" s="58" customFormat="1">
      <c r="D535" s="236"/>
    </row>
    <row r="536" spans="4:4" s="58" customFormat="1">
      <c r="D536" s="236"/>
    </row>
    <row r="537" spans="4:4" s="58" customFormat="1">
      <c r="D537" s="236"/>
    </row>
    <row r="538" spans="4:4" s="58" customFormat="1">
      <c r="D538" s="236"/>
    </row>
    <row r="539" spans="4:4" s="58" customFormat="1">
      <c r="D539" s="236"/>
    </row>
    <row r="540" spans="4:4" s="58" customFormat="1">
      <c r="D540" s="236"/>
    </row>
    <row r="541" spans="4:4" s="58" customFormat="1">
      <c r="D541" s="236"/>
    </row>
    <row r="542" spans="4:4" s="58" customFormat="1">
      <c r="D542" s="236"/>
    </row>
    <row r="543" spans="4:4" s="58" customFormat="1">
      <c r="D543" s="236"/>
    </row>
    <row r="544" spans="4:4" s="58" customFormat="1">
      <c r="D544" s="236"/>
    </row>
    <row r="545" spans="4:4" s="58" customFormat="1">
      <c r="D545" s="236"/>
    </row>
    <row r="546" spans="4:4" s="58" customFormat="1">
      <c r="D546" s="236"/>
    </row>
    <row r="547" spans="4:4" s="58" customFormat="1">
      <c r="D547" s="236"/>
    </row>
    <row r="548" spans="4:4" s="58" customFormat="1">
      <c r="D548" s="236"/>
    </row>
    <row r="549" spans="4:4" s="58" customFormat="1">
      <c r="D549" s="236"/>
    </row>
    <row r="550" spans="4:4" s="58" customFormat="1">
      <c r="D550" s="236"/>
    </row>
    <row r="551" spans="4:4" s="58" customFormat="1">
      <c r="D551" s="236"/>
    </row>
    <row r="552" spans="4:4" s="58" customFormat="1">
      <c r="D552" s="236"/>
    </row>
    <row r="553" spans="4:4" s="58" customFormat="1">
      <c r="D553" s="236"/>
    </row>
    <row r="554" spans="4:4" s="58" customFormat="1">
      <c r="D554" s="236"/>
    </row>
    <row r="555" spans="4:4" s="58" customFormat="1">
      <c r="D555" s="236"/>
    </row>
    <row r="556" spans="4:4" s="58" customFormat="1">
      <c r="D556" s="236"/>
    </row>
    <row r="557" spans="4:4" s="58" customFormat="1">
      <c r="D557" s="236"/>
    </row>
    <row r="558" spans="4:4" s="58" customFormat="1">
      <c r="D558" s="236"/>
    </row>
    <row r="559" spans="4:4" s="58" customFormat="1">
      <c r="D559" s="236"/>
    </row>
    <row r="560" spans="4:4" s="58" customFormat="1">
      <c r="D560" s="236"/>
    </row>
    <row r="561" spans="4:4" s="58" customFormat="1">
      <c r="D561" s="236"/>
    </row>
    <row r="562" spans="4:4" s="58" customFormat="1">
      <c r="D562" s="236"/>
    </row>
    <row r="563" spans="4:4" s="58" customFormat="1">
      <c r="D563" s="236"/>
    </row>
    <row r="564" spans="4:4" s="58" customFormat="1">
      <c r="D564" s="236"/>
    </row>
    <row r="565" spans="4:4" s="58" customFormat="1">
      <c r="D565" s="236"/>
    </row>
    <row r="566" spans="4:4" s="58" customFormat="1">
      <c r="D566" s="236"/>
    </row>
    <row r="567" spans="4:4" s="58" customFormat="1">
      <c r="D567" s="236"/>
    </row>
    <row r="568" spans="4:4" s="58" customFormat="1">
      <c r="D568" s="236"/>
    </row>
    <row r="569" spans="4:4" s="58" customFormat="1">
      <c r="D569" s="236"/>
    </row>
    <row r="570" spans="4:4" s="58" customFormat="1">
      <c r="D570" s="236"/>
    </row>
    <row r="571" spans="4:4" s="58" customFormat="1">
      <c r="D571" s="236"/>
    </row>
    <row r="572" spans="4:4" s="58" customFormat="1">
      <c r="D572" s="236"/>
    </row>
    <row r="573" spans="4:4" s="58" customFormat="1">
      <c r="D573" s="236"/>
    </row>
    <row r="574" spans="4:4" s="58" customFormat="1">
      <c r="D574" s="236"/>
    </row>
    <row r="575" spans="4:4" s="58" customFormat="1">
      <c r="D575" s="236"/>
    </row>
    <row r="576" spans="4:4" s="58" customFormat="1">
      <c r="D576" s="236"/>
    </row>
    <row r="577" spans="4:4" s="58" customFormat="1">
      <c r="D577" s="236"/>
    </row>
    <row r="578" spans="4:4" s="58" customFormat="1">
      <c r="D578" s="236"/>
    </row>
    <row r="579" spans="4:4" s="58" customFormat="1">
      <c r="D579" s="236"/>
    </row>
    <row r="580" spans="4:4" s="58" customFormat="1">
      <c r="D580" s="236"/>
    </row>
    <row r="581" spans="4:4" s="58" customFormat="1">
      <c r="D581" s="236"/>
    </row>
    <row r="582" spans="4:4" s="58" customFormat="1">
      <c r="D582" s="236"/>
    </row>
    <row r="583" spans="4:4" s="58" customFormat="1">
      <c r="D583" s="236"/>
    </row>
    <row r="584" spans="4:4" s="58" customFormat="1">
      <c r="D584" s="236"/>
    </row>
    <row r="585" spans="4:4" s="58" customFormat="1">
      <c r="D585" s="236"/>
    </row>
    <row r="586" spans="4:4" s="58" customFormat="1">
      <c r="D586" s="236"/>
    </row>
    <row r="587" spans="4:4" s="58" customFormat="1">
      <c r="D587" s="236"/>
    </row>
    <row r="588" spans="4:4" s="58" customFormat="1">
      <c r="D588" s="236"/>
    </row>
    <row r="589" spans="4:4" s="58" customFormat="1">
      <c r="D589" s="236"/>
    </row>
    <row r="590" spans="4:4" s="58" customFormat="1">
      <c r="D590" s="236"/>
    </row>
    <row r="591" spans="4:4" s="58" customFormat="1">
      <c r="D591" s="236"/>
    </row>
    <row r="592" spans="4:4" s="58" customFormat="1">
      <c r="D592" s="236"/>
    </row>
    <row r="593" spans="4:4" s="58" customFormat="1">
      <c r="D593" s="236"/>
    </row>
    <row r="594" spans="4:4" s="58" customFormat="1">
      <c r="D594" s="236"/>
    </row>
    <row r="595" spans="4:4" s="58" customFormat="1">
      <c r="D595" s="236"/>
    </row>
    <row r="596" spans="4:4" s="58" customFormat="1">
      <c r="D596" s="236"/>
    </row>
    <row r="597" spans="4:4" s="58" customFormat="1">
      <c r="D597" s="236"/>
    </row>
    <row r="598" spans="4:4" s="58" customFormat="1">
      <c r="D598" s="236"/>
    </row>
    <row r="599" spans="4:4" s="58" customFormat="1">
      <c r="D599" s="236"/>
    </row>
    <row r="600" spans="4:4" s="58" customFormat="1">
      <c r="D600" s="236"/>
    </row>
    <row r="601" spans="4:4" s="58" customFormat="1">
      <c r="D601" s="236"/>
    </row>
    <row r="602" spans="4:4" s="58" customFormat="1">
      <c r="D602" s="236"/>
    </row>
    <row r="603" spans="4:4" s="58" customFormat="1">
      <c r="D603" s="236"/>
    </row>
    <row r="604" spans="4:4" s="58" customFormat="1">
      <c r="D604" s="236"/>
    </row>
    <row r="605" spans="4:4" s="58" customFormat="1">
      <c r="D605" s="236"/>
    </row>
    <row r="606" spans="4:4" s="58" customFormat="1">
      <c r="D606" s="236"/>
    </row>
    <row r="607" spans="4:4" s="58" customFormat="1">
      <c r="D607" s="236"/>
    </row>
    <row r="608" spans="4:4" s="58" customFormat="1">
      <c r="D608" s="236"/>
    </row>
    <row r="609" spans="1:4" s="58" customFormat="1">
      <c r="D609" s="236"/>
    </row>
    <row r="610" spans="1:4" s="58" customFormat="1">
      <c r="D610" s="236"/>
    </row>
    <row r="611" spans="1:4" s="58" customFormat="1">
      <c r="D611" s="236"/>
    </row>
    <row r="612" spans="1:4" s="58" customFormat="1">
      <c r="D612" s="236"/>
    </row>
    <row r="613" spans="1:4" s="58" customFormat="1">
      <c r="D613" s="236"/>
    </row>
    <row r="614" spans="1:4" s="58" customFormat="1">
      <c r="D614" s="236"/>
    </row>
    <row r="615" spans="1:4" s="58" customFormat="1">
      <c r="D615" s="236"/>
    </row>
    <row r="616" spans="1:4" s="58" customFormat="1">
      <c r="D616" s="236"/>
    </row>
    <row r="617" spans="1:4" s="58" customFormat="1">
      <c r="D617" s="236"/>
    </row>
    <row r="618" spans="1:4" s="58" customFormat="1">
      <c r="D618" s="236"/>
    </row>
    <row r="619" spans="1:4" s="58" customFormat="1">
      <c r="D619" s="236"/>
    </row>
    <row r="620" spans="1:4" s="58" customFormat="1">
      <c r="D620" s="236"/>
    </row>
    <row r="621" spans="1:4" s="58" customFormat="1">
      <c r="D621" s="236"/>
    </row>
    <row r="622" spans="1:4" s="58" customFormat="1">
      <c r="D622" s="236"/>
    </row>
    <row r="623" spans="1:4" s="58" customFormat="1">
      <c r="D623" s="236"/>
    </row>
    <row r="624" spans="1:4">
      <c r="A624" s="58"/>
      <c r="B624" s="58"/>
      <c r="C624" s="58"/>
      <c r="D624" s="236"/>
    </row>
    <row r="625" spans="1:4">
      <c r="A625" s="58"/>
      <c r="B625" s="58"/>
      <c r="C625" s="58"/>
      <c r="D625" s="236"/>
    </row>
    <row r="626" spans="1:4">
      <c r="A626" s="58"/>
      <c r="B626" s="58"/>
      <c r="C626" s="58"/>
      <c r="D626" s="236"/>
    </row>
    <row r="627" spans="1:4">
      <c r="A627" s="58"/>
      <c r="B627" s="58"/>
      <c r="C627" s="58"/>
      <c r="D627" s="236"/>
    </row>
    <row r="628" spans="1:4">
      <c r="A628" s="58"/>
      <c r="B628" s="58"/>
      <c r="C628" s="58"/>
      <c r="D628" s="236"/>
    </row>
    <row r="629" spans="1:4">
      <c r="A629" s="58"/>
      <c r="B629" s="58"/>
      <c r="C629" s="58"/>
      <c r="D629" s="236"/>
    </row>
    <row r="630" spans="1:4">
      <c r="A630" s="58"/>
      <c r="B630" s="58"/>
      <c r="C630" s="58"/>
      <c r="D630" s="236"/>
    </row>
    <row r="631" spans="1:4">
      <c r="A631" s="58"/>
      <c r="B631" s="58"/>
      <c r="C631" s="58"/>
      <c r="D631" s="236"/>
    </row>
    <row r="632" spans="1:4">
      <c r="A632" s="58"/>
      <c r="B632" s="58"/>
      <c r="C632" s="58"/>
      <c r="D632" s="236"/>
    </row>
    <row r="633" spans="1:4">
      <c r="A633" s="58"/>
      <c r="B633" s="58"/>
      <c r="C633" s="58"/>
      <c r="D633" s="236"/>
    </row>
    <row r="634" spans="1:4">
      <c r="A634" s="58"/>
      <c r="B634" s="58"/>
      <c r="C634" s="58"/>
      <c r="D634" s="236"/>
    </row>
  </sheetData>
  <mergeCells count="14">
    <mergeCell ref="C1:D1"/>
    <mergeCell ref="A2:D2"/>
    <mergeCell ref="A3:D3"/>
    <mergeCell ref="A4:D4"/>
    <mergeCell ref="A5:B5"/>
    <mergeCell ref="C5:D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" right="0" top="0.19685039370078741" bottom="0" header="0.51181102362204722" footer="0.51181102362204722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zoomScale="78" zoomScaleNormal="78" workbookViewId="0">
      <pane ySplit="11" topLeftCell="A153" activePane="bottomLeft" state="frozen"/>
      <selection pane="bottomLeft" sqref="A1:E159"/>
    </sheetView>
  </sheetViews>
  <sheetFormatPr defaultRowHeight="16.5"/>
  <cols>
    <col min="1" max="1" width="49.7109375" style="2" customWidth="1"/>
    <col min="2" max="2" width="13.28515625" style="2" customWidth="1"/>
    <col min="3" max="3" width="9.140625" style="2" customWidth="1"/>
    <col min="4" max="4" width="11.7109375" style="2" customWidth="1"/>
    <col min="5" max="5" width="11.85546875" style="2" customWidth="1"/>
    <col min="6" max="6" width="10" style="2" customWidth="1"/>
    <col min="7" max="7" width="7.28515625" style="2" customWidth="1"/>
    <col min="8" max="8" width="4.85546875" style="2" customWidth="1"/>
    <col min="9" max="9" width="3.42578125" style="2" customWidth="1"/>
    <col min="10" max="10" width="4.140625" style="2" customWidth="1"/>
    <col min="11" max="11" width="3.42578125" style="2" customWidth="1"/>
    <col min="12" max="16384" width="9.140625" style="2"/>
  </cols>
  <sheetData>
    <row r="1" spans="1:9">
      <c r="A1" s="2" t="s">
        <v>286</v>
      </c>
      <c r="C1" s="457" t="s">
        <v>272</v>
      </c>
      <c r="D1" s="457"/>
      <c r="E1" s="457"/>
    </row>
    <row r="2" spans="1:9">
      <c r="A2" s="457" t="s">
        <v>13</v>
      </c>
      <c r="B2" s="457"/>
      <c r="C2" s="457"/>
      <c r="D2" s="457"/>
      <c r="E2" s="457"/>
    </row>
    <row r="3" spans="1:9">
      <c r="A3" s="457" t="s">
        <v>18</v>
      </c>
      <c r="B3" s="457"/>
      <c r="C3" s="457"/>
      <c r="D3" s="457"/>
      <c r="E3" s="457"/>
    </row>
    <row r="4" spans="1:9">
      <c r="A4" s="457" t="s">
        <v>255</v>
      </c>
      <c r="B4" s="457"/>
      <c r="C4" s="457"/>
      <c r="D4" s="457"/>
      <c r="E4" s="457"/>
    </row>
    <row r="5" spans="1:9">
      <c r="A5" s="457"/>
      <c r="B5" s="457"/>
      <c r="C5" s="457" t="s">
        <v>350</v>
      </c>
      <c r="D5" s="457"/>
      <c r="E5" s="470"/>
    </row>
    <row r="6" spans="1:9" ht="12.75" customHeight="1"/>
    <row r="7" spans="1:9">
      <c r="A7" s="480" t="s">
        <v>540</v>
      </c>
      <c r="B7" s="480"/>
      <c r="C7" s="480"/>
      <c r="D7" s="480"/>
      <c r="E7" s="61"/>
      <c r="F7" s="61"/>
      <c r="G7" s="58"/>
    </row>
    <row r="8" spans="1:9" ht="52.5" customHeight="1">
      <c r="A8" s="480"/>
      <c r="B8" s="480"/>
      <c r="C8" s="480"/>
      <c r="D8" s="480"/>
      <c r="E8" s="61"/>
      <c r="F8" s="61"/>
    </row>
    <row r="9" spans="1:9">
      <c r="A9" s="489"/>
      <c r="B9" s="489"/>
      <c r="C9" s="489"/>
      <c r="D9" s="489"/>
      <c r="E9" s="61"/>
      <c r="F9" s="61"/>
    </row>
    <row r="10" spans="1:9" ht="12.75" customHeight="1">
      <c r="A10" s="484" t="s">
        <v>2</v>
      </c>
      <c r="B10" s="484" t="s">
        <v>67</v>
      </c>
      <c r="C10" s="484" t="s">
        <v>68</v>
      </c>
      <c r="D10" s="487" t="s">
        <v>292</v>
      </c>
      <c r="E10" s="487" t="s">
        <v>402</v>
      </c>
      <c r="F10" s="488"/>
    </row>
    <row r="11" spans="1:9" ht="51" customHeight="1">
      <c r="A11" s="485"/>
      <c r="B11" s="485"/>
      <c r="C11" s="485"/>
      <c r="D11" s="487"/>
      <c r="E11" s="487"/>
      <c r="F11" s="488"/>
      <c r="G11" s="228"/>
      <c r="H11" s="228"/>
      <c r="I11" s="228"/>
    </row>
    <row r="12" spans="1:9" ht="51.75" customHeight="1">
      <c r="A12" s="342" t="s">
        <v>69</v>
      </c>
      <c r="B12" s="343" t="s">
        <v>406</v>
      </c>
      <c r="C12" s="344"/>
      <c r="D12" s="345">
        <f>D13+D19+D25</f>
        <v>815656.37</v>
      </c>
      <c r="E12" s="345">
        <f>E13+E19+E26</f>
        <v>815656.37</v>
      </c>
      <c r="F12" s="248"/>
    </row>
    <row r="13" spans="1:9" ht="63.75" customHeight="1">
      <c r="A13" s="115" t="s">
        <v>70</v>
      </c>
      <c r="B13" s="346" t="s">
        <v>407</v>
      </c>
      <c r="C13" s="347"/>
      <c r="D13" s="348">
        <f>D15</f>
        <v>505855.18</v>
      </c>
      <c r="E13" s="348">
        <f>E14</f>
        <v>505855.18</v>
      </c>
      <c r="F13" s="242"/>
    </row>
    <row r="14" spans="1:9" ht="63.75" customHeight="1">
      <c r="A14" s="115" t="s">
        <v>421</v>
      </c>
      <c r="B14" s="346" t="s">
        <v>422</v>
      </c>
      <c r="C14" s="347"/>
      <c r="D14" s="348">
        <f>D15+D17</f>
        <v>505855.18</v>
      </c>
      <c r="E14" s="348">
        <f>E15+E17</f>
        <v>505855.18</v>
      </c>
      <c r="F14" s="242"/>
    </row>
    <row r="15" spans="1:9" ht="67.5" customHeight="1">
      <c r="A15" s="349" t="s">
        <v>71</v>
      </c>
      <c r="B15" s="346" t="s">
        <v>408</v>
      </c>
      <c r="C15" s="347"/>
      <c r="D15" s="348">
        <f>D16</f>
        <v>505855.18</v>
      </c>
      <c r="E15" s="348">
        <f>E16</f>
        <v>0</v>
      </c>
      <c r="F15" s="242"/>
    </row>
    <row r="16" spans="1:9" ht="36.75" customHeight="1">
      <c r="A16" s="349" t="s">
        <v>88</v>
      </c>
      <c r="B16" s="336"/>
      <c r="C16" s="336">
        <v>500</v>
      </c>
      <c r="D16" s="348">
        <v>505855.18</v>
      </c>
      <c r="E16" s="348">
        <v>0</v>
      </c>
      <c r="F16" s="242"/>
    </row>
    <row r="17" spans="1:6" ht="49.5" customHeight="1">
      <c r="A17" s="349" t="s">
        <v>266</v>
      </c>
      <c r="B17" s="336" t="s">
        <v>541</v>
      </c>
      <c r="C17" s="336"/>
      <c r="D17" s="348">
        <f>D18</f>
        <v>0</v>
      </c>
      <c r="E17" s="348">
        <f>E18</f>
        <v>505855.18</v>
      </c>
      <c r="F17" s="242"/>
    </row>
    <row r="18" spans="1:6" ht="36.75" customHeight="1">
      <c r="A18" s="349" t="s">
        <v>89</v>
      </c>
      <c r="B18" s="336"/>
      <c r="C18" s="336">
        <v>200</v>
      </c>
      <c r="D18" s="348">
        <v>0</v>
      </c>
      <c r="E18" s="348">
        <v>505855.18</v>
      </c>
      <c r="F18" s="242"/>
    </row>
    <row r="19" spans="1:6" ht="46.5" customHeight="1">
      <c r="A19" s="115" t="s">
        <v>72</v>
      </c>
      <c r="B19" s="346" t="s">
        <v>409</v>
      </c>
      <c r="C19" s="347"/>
      <c r="D19" s="348">
        <f>D20</f>
        <v>257296.48</v>
      </c>
      <c r="E19" s="348">
        <f>E23</f>
        <v>257296.48</v>
      </c>
      <c r="F19" s="68"/>
    </row>
    <row r="20" spans="1:6" ht="46.5" customHeight="1">
      <c r="A20" s="115" t="s">
        <v>423</v>
      </c>
      <c r="B20" s="346" t="s">
        <v>424</v>
      </c>
      <c r="C20" s="347"/>
      <c r="D20" s="348">
        <f>D21+D23</f>
        <v>257296.48</v>
      </c>
      <c r="E20" s="348">
        <f>E21+E23</f>
        <v>257296.48</v>
      </c>
      <c r="F20" s="68"/>
    </row>
    <row r="21" spans="1:6" ht="81" customHeight="1">
      <c r="A21" s="115" t="s">
        <v>73</v>
      </c>
      <c r="B21" s="346" t="s">
        <v>410</v>
      </c>
      <c r="C21" s="347"/>
      <c r="D21" s="348">
        <f>D22</f>
        <v>257296.48</v>
      </c>
      <c r="E21" s="348">
        <f>E22</f>
        <v>0</v>
      </c>
      <c r="F21" s="68"/>
    </row>
    <row r="22" spans="1:6" ht="30.75" customHeight="1">
      <c r="A22" s="115" t="s">
        <v>88</v>
      </c>
      <c r="B22" s="346"/>
      <c r="C22" s="347" t="s">
        <v>135</v>
      </c>
      <c r="D22" s="348">
        <v>257296.48</v>
      </c>
      <c r="E22" s="348">
        <v>0</v>
      </c>
      <c r="F22" s="68"/>
    </row>
    <row r="23" spans="1:6" ht="87.75" customHeight="1">
      <c r="A23" s="349" t="s">
        <v>265</v>
      </c>
      <c r="B23" s="344" t="s">
        <v>542</v>
      </c>
      <c r="C23" s="347"/>
      <c r="D23" s="348">
        <f>D24</f>
        <v>0</v>
      </c>
      <c r="E23" s="348">
        <f>E24</f>
        <v>257296.48</v>
      </c>
      <c r="F23" s="242"/>
    </row>
    <row r="24" spans="1:6" ht="33.75" customHeight="1">
      <c r="A24" s="349" t="s">
        <v>89</v>
      </c>
      <c r="B24" s="336"/>
      <c r="C24" s="336">
        <v>200</v>
      </c>
      <c r="D24" s="348">
        <v>0</v>
      </c>
      <c r="E24" s="348">
        <v>257296.48</v>
      </c>
      <c r="F24" s="242"/>
    </row>
    <row r="25" spans="1:6" ht="21.75" customHeight="1">
      <c r="A25" s="115" t="s">
        <v>74</v>
      </c>
      <c r="B25" s="346" t="s">
        <v>411</v>
      </c>
      <c r="C25" s="347"/>
      <c r="D25" s="348">
        <f>D26</f>
        <v>52504.71</v>
      </c>
      <c r="E25" s="348">
        <f>E29</f>
        <v>52504.71</v>
      </c>
      <c r="F25" s="242"/>
    </row>
    <row r="26" spans="1:6" ht="82.5" customHeight="1">
      <c r="A26" s="115" t="s">
        <v>425</v>
      </c>
      <c r="B26" s="346" t="s">
        <v>426</v>
      </c>
      <c r="C26" s="347"/>
      <c r="D26" s="348">
        <f>D27+D29</f>
        <v>52504.71</v>
      </c>
      <c r="E26" s="348">
        <f>E27+E29</f>
        <v>52504.71</v>
      </c>
      <c r="F26" s="242"/>
    </row>
    <row r="27" spans="1:6" ht="73.5" customHeight="1">
      <c r="A27" s="115" t="s">
        <v>75</v>
      </c>
      <c r="B27" s="346" t="s">
        <v>412</v>
      </c>
      <c r="C27" s="347"/>
      <c r="D27" s="348">
        <f>D28</f>
        <v>52504.71</v>
      </c>
      <c r="E27" s="348">
        <f>E28</f>
        <v>0</v>
      </c>
      <c r="F27" s="242"/>
    </row>
    <row r="28" spans="1:6" ht="30.75" customHeight="1">
      <c r="A28" s="115" t="s">
        <v>88</v>
      </c>
      <c r="B28" s="346"/>
      <c r="C28" s="347" t="s">
        <v>135</v>
      </c>
      <c r="D28" s="348">
        <v>52504.71</v>
      </c>
      <c r="E28" s="348">
        <v>0</v>
      </c>
      <c r="F28" s="242"/>
    </row>
    <row r="29" spans="1:6" ht="48.75" customHeight="1">
      <c r="A29" s="349" t="s">
        <v>264</v>
      </c>
      <c r="B29" s="344" t="s">
        <v>543</v>
      </c>
      <c r="C29" s="347"/>
      <c r="D29" s="348">
        <f>D30</f>
        <v>0</v>
      </c>
      <c r="E29" s="348">
        <f>E30</f>
        <v>52504.71</v>
      </c>
      <c r="F29" s="68"/>
    </row>
    <row r="30" spans="1:6" ht="34.5" customHeight="1">
      <c r="A30" s="349" t="s">
        <v>89</v>
      </c>
      <c r="B30" s="336"/>
      <c r="C30" s="336">
        <v>200</v>
      </c>
      <c r="D30" s="348">
        <v>0</v>
      </c>
      <c r="E30" s="350">
        <v>52504.71</v>
      </c>
      <c r="F30" s="68"/>
    </row>
    <row r="31" spans="1:6" ht="32.25" customHeight="1">
      <c r="A31" s="342" t="s">
        <v>76</v>
      </c>
      <c r="B31" s="343" t="s">
        <v>413</v>
      </c>
      <c r="C31" s="347"/>
      <c r="D31" s="348">
        <f>D32</f>
        <v>72320.75</v>
      </c>
      <c r="E31" s="348">
        <f t="shared" ref="D31:E36" si="0">E32</f>
        <v>72320.75</v>
      </c>
      <c r="F31" s="68"/>
    </row>
    <row r="32" spans="1:6" ht="57" customHeight="1">
      <c r="A32" s="115" t="s">
        <v>77</v>
      </c>
      <c r="B32" s="346" t="s">
        <v>414</v>
      </c>
      <c r="C32" s="347"/>
      <c r="D32" s="348">
        <f>D33</f>
        <v>72320.75</v>
      </c>
      <c r="E32" s="348">
        <f>E36</f>
        <v>72320.75</v>
      </c>
      <c r="F32" s="68"/>
    </row>
    <row r="33" spans="1:6" ht="57" customHeight="1">
      <c r="A33" s="115" t="s">
        <v>427</v>
      </c>
      <c r="B33" s="346" t="s">
        <v>428</v>
      </c>
      <c r="C33" s="347"/>
      <c r="D33" s="348">
        <f>D34+D36</f>
        <v>72320.75</v>
      </c>
      <c r="E33" s="348">
        <f>E34+E36</f>
        <v>72320.75</v>
      </c>
      <c r="F33" s="68"/>
    </row>
    <row r="34" spans="1:6" ht="68.25" customHeight="1">
      <c r="A34" s="115" t="s">
        <v>78</v>
      </c>
      <c r="B34" s="346" t="s">
        <v>415</v>
      </c>
      <c r="C34" s="347"/>
      <c r="D34" s="348">
        <f>D35</f>
        <v>72320.75</v>
      </c>
      <c r="E34" s="348">
        <f>E35</f>
        <v>0</v>
      </c>
      <c r="F34" s="68"/>
    </row>
    <row r="35" spans="1:6" ht="24" customHeight="1">
      <c r="A35" s="115" t="s">
        <v>88</v>
      </c>
      <c r="B35" s="346"/>
      <c r="C35" s="347" t="s">
        <v>135</v>
      </c>
      <c r="D35" s="348">
        <v>72320.75</v>
      </c>
      <c r="E35" s="348">
        <v>0</v>
      </c>
      <c r="F35" s="68"/>
    </row>
    <row r="36" spans="1:6" ht="52.5" customHeight="1">
      <c r="A36" s="349" t="s">
        <v>263</v>
      </c>
      <c r="B36" s="344" t="s">
        <v>544</v>
      </c>
      <c r="C36" s="347"/>
      <c r="D36" s="348">
        <f t="shared" si="0"/>
        <v>0</v>
      </c>
      <c r="E36" s="348">
        <f t="shared" si="0"/>
        <v>72320.75</v>
      </c>
      <c r="F36" s="68"/>
    </row>
    <row r="37" spans="1:6" ht="34.5" customHeight="1">
      <c r="A37" s="349" t="s">
        <v>89</v>
      </c>
      <c r="B37" s="336"/>
      <c r="C37" s="336">
        <v>200</v>
      </c>
      <c r="D37" s="348">
        <v>0</v>
      </c>
      <c r="E37" s="350">
        <v>72320.75</v>
      </c>
      <c r="F37" s="68"/>
    </row>
    <row r="38" spans="1:6" ht="48.75" customHeight="1">
      <c r="A38" s="342" t="s">
        <v>79</v>
      </c>
      <c r="B38" s="343" t="s">
        <v>416</v>
      </c>
      <c r="C38" s="347"/>
      <c r="D38" s="348">
        <f>D39</f>
        <v>500000</v>
      </c>
      <c r="E38" s="348">
        <f>E39</f>
        <v>500000</v>
      </c>
      <c r="F38" s="68"/>
    </row>
    <row r="39" spans="1:6" ht="55.5" customHeight="1">
      <c r="A39" s="339" t="s">
        <v>80</v>
      </c>
      <c r="B39" s="115" t="s">
        <v>417</v>
      </c>
      <c r="C39" s="347"/>
      <c r="D39" s="348">
        <f>D41</f>
        <v>500000</v>
      </c>
      <c r="E39" s="348">
        <f>E41</f>
        <v>500000</v>
      </c>
      <c r="F39" s="68"/>
    </row>
    <row r="40" spans="1:6" ht="55.5" customHeight="1">
      <c r="A40" s="339" t="s">
        <v>429</v>
      </c>
      <c r="B40" s="115" t="s">
        <v>545</v>
      </c>
      <c r="C40" s="347"/>
      <c r="D40" s="348">
        <f>D41</f>
        <v>500000</v>
      </c>
      <c r="E40" s="348">
        <f>E41</f>
        <v>500000</v>
      </c>
      <c r="F40" s="68"/>
    </row>
    <row r="41" spans="1:6" ht="64.5" customHeight="1">
      <c r="A41" s="339" t="s">
        <v>262</v>
      </c>
      <c r="B41" s="344" t="s">
        <v>546</v>
      </c>
      <c r="C41" s="347"/>
      <c r="D41" s="348">
        <f>D42</f>
        <v>500000</v>
      </c>
      <c r="E41" s="350">
        <f>E42</f>
        <v>500000</v>
      </c>
      <c r="F41" s="68"/>
    </row>
    <row r="42" spans="1:6" ht="35.25" customHeight="1">
      <c r="A42" s="349" t="s">
        <v>90</v>
      </c>
      <c r="B42" s="336"/>
      <c r="C42" s="336">
        <v>800</v>
      </c>
      <c r="D42" s="348">
        <v>500000</v>
      </c>
      <c r="E42" s="350">
        <v>500000</v>
      </c>
      <c r="F42" s="68"/>
    </row>
    <row r="43" spans="1:6" ht="52.5" customHeight="1">
      <c r="A43" s="351" t="s">
        <v>131</v>
      </c>
      <c r="B43" s="352" t="s">
        <v>431</v>
      </c>
      <c r="C43" s="347"/>
      <c r="D43" s="348">
        <f t="shared" ref="D43:E46" si="1">D44</f>
        <v>180000</v>
      </c>
      <c r="E43" s="348">
        <f>E44</f>
        <v>230000</v>
      </c>
      <c r="F43" s="68"/>
    </row>
    <row r="44" spans="1:6" ht="67.5" customHeight="1">
      <c r="A44" s="353" t="s">
        <v>83</v>
      </c>
      <c r="B44" s="354" t="s">
        <v>432</v>
      </c>
      <c r="C44" s="347"/>
      <c r="D44" s="348">
        <f>D45+D48+D51</f>
        <v>180000</v>
      </c>
      <c r="E44" s="348">
        <f>E45+E48+E51</f>
        <v>230000</v>
      </c>
      <c r="F44" s="68"/>
    </row>
    <row r="45" spans="1:6" ht="67.5" customHeight="1">
      <c r="A45" s="353" t="s">
        <v>433</v>
      </c>
      <c r="B45" s="354" t="s">
        <v>434</v>
      </c>
      <c r="C45" s="347"/>
      <c r="D45" s="348">
        <f>D46</f>
        <v>0</v>
      </c>
      <c r="E45" s="348">
        <f>E46</f>
        <v>0</v>
      </c>
      <c r="F45" s="68"/>
    </row>
    <row r="46" spans="1:6" ht="28.5" customHeight="1">
      <c r="A46" s="115" t="s">
        <v>84</v>
      </c>
      <c r="B46" s="346" t="s">
        <v>439</v>
      </c>
      <c r="C46" s="355"/>
      <c r="D46" s="356">
        <f t="shared" si="1"/>
        <v>0</v>
      </c>
      <c r="E46" s="356">
        <f t="shared" si="1"/>
        <v>0</v>
      </c>
      <c r="F46" s="68"/>
    </row>
    <row r="47" spans="1:6" ht="32.25" customHeight="1">
      <c r="A47" s="349" t="s">
        <v>89</v>
      </c>
      <c r="B47" s="336"/>
      <c r="C47" s="353">
        <v>200</v>
      </c>
      <c r="D47" s="356">
        <v>0</v>
      </c>
      <c r="E47" s="350">
        <v>0</v>
      </c>
      <c r="F47" s="68"/>
    </row>
    <row r="48" spans="1:6" ht="63" customHeight="1">
      <c r="A48" s="349" t="s">
        <v>548</v>
      </c>
      <c r="B48" s="336" t="s">
        <v>436</v>
      </c>
      <c r="C48" s="353"/>
      <c r="D48" s="356">
        <f>D49</f>
        <v>50000</v>
      </c>
      <c r="E48" s="350">
        <f>E49</f>
        <v>50000</v>
      </c>
      <c r="F48" s="68"/>
    </row>
    <row r="49" spans="1:6" ht="43.5" customHeight="1">
      <c r="A49" s="349" t="s">
        <v>443</v>
      </c>
      <c r="B49" s="336" t="s">
        <v>440</v>
      </c>
      <c r="C49" s="353"/>
      <c r="D49" s="356">
        <f>D50</f>
        <v>50000</v>
      </c>
      <c r="E49" s="350">
        <f>E50</f>
        <v>50000</v>
      </c>
      <c r="F49" s="68"/>
    </row>
    <row r="50" spans="1:6" ht="42.75" customHeight="1">
      <c r="A50" s="349" t="s">
        <v>89</v>
      </c>
      <c r="B50" s="336"/>
      <c r="C50" s="353">
        <v>200</v>
      </c>
      <c r="D50" s="356">
        <v>50000</v>
      </c>
      <c r="E50" s="350">
        <v>50000</v>
      </c>
      <c r="F50" s="68"/>
    </row>
    <row r="51" spans="1:6" ht="74.25" customHeight="1">
      <c r="A51" s="349" t="s">
        <v>437</v>
      </c>
      <c r="B51" s="336" t="s">
        <v>438</v>
      </c>
      <c r="C51" s="353"/>
      <c r="D51" s="356">
        <f>D52</f>
        <v>130000</v>
      </c>
      <c r="E51" s="350">
        <f>E52</f>
        <v>180000</v>
      </c>
      <c r="F51" s="68"/>
    </row>
    <row r="52" spans="1:6" ht="32.25" customHeight="1">
      <c r="A52" s="349" t="s">
        <v>442</v>
      </c>
      <c r="B52" s="336" t="s">
        <v>441</v>
      </c>
      <c r="C52" s="357"/>
      <c r="D52" s="356">
        <f>D53</f>
        <v>130000</v>
      </c>
      <c r="E52" s="350">
        <f>E53</f>
        <v>180000</v>
      </c>
      <c r="F52" s="68"/>
    </row>
    <row r="53" spans="1:6" ht="32.25" customHeight="1">
      <c r="A53" s="349" t="s">
        <v>89</v>
      </c>
      <c r="B53" s="336"/>
      <c r="C53" s="353">
        <v>200</v>
      </c>
      <c r="D53" s="356">
        <v>130000</v>
      </c>
      <c r="E53" s="350">
        <v>180000</v>
      </c>
      <c r="F53" s="68"/>
    </row>
    <row r="54" spans="1:6" ht="48.75" customHeight="1">
      <c r="A54" s="342" t="s">
        <v>85</v>
      </c>
      <c r="B54" s="343" t="s">
        <v>444</v>
      </c>
      <c r="C54" s="358"/>
      <c r="D54" s="350">
        <f>D55+D56+D60+D64</f>
        <v>175982</v>
      </c>
      <c r="E54" s="350">
        <f>E55+E56+E60+E64</f>
        <v>159000</v>
      </c>
      <c r="F54" s="68"/>
    </row>
    <row r="55" spans="1:6" ht="65.25" customHeight="1">
      <c r="A55" s="339" t="s">
        <v>86</v>
      </c>
      <c r="B55" s="346" t="s">
        <v>445</v>
      </c>
      <c r="C55" s="359"/>
      <c r="D55" s="350">
        <v>0</v>
      </c>
      <c r="E55" s="350">
        <v>0</v>
      </c>
      <c r="F55" s="68"/>
    </row>
    <row r="56" spans="1:6" ht="65.25" customHeight="1">
      <c r="A56" s="339" t="s">
        <v>87</v>
      </c>
      <c r="B56" s="346" t="s">
        <v>447</v>
      </c>
      <c r="C56" s="359"/>
      <c r="D56" s="350">
        <f t="shared" ref="D56:E58" si="2">D57</f>
        <v>129000</v>
      </c>
      <c r="E56" s="350">
        <f t="shared" si="2"/>
        <v>129000</v>
      </c>
      <c r="F56" s="68"/>
    </row>
    <row r="57" spans="1:6" ht="69" customHeight="1">
      <c r="A57" s="336" t="s">
        <v>449</v>
      </c>
      <c r="B57" s="346" t="s">
        <v>454</v>
      </c>
      <c r="C57" s="359" t="s">
        <v>288</v>
      </c>
      <c r="D57" s="350">
        <f t="shared" si="2"/>
        <v>129000</v>
      </c>
      <c r="E57" s="350">
        <f t="shared" si="2"/>
        <v>129000</v>
      </c>
      <c r="F57" s="68"/>
    </row>
    <row r="58" spans="1:6" ht="69" customHeight="1">
      <c r="A58" s="339" t="s">
        <v>450</v>
      </c>
      <c r="B58" s="344" t="s">
        <v>549</v>
      </c>
      <c r="C58" s="359"/>
      <c r="D58" s="350">
        <f t="shared" si="2"/>
        <v>129000</v>
      </c>
      <c r="E58" s="350">
        <f t="shared" si="2"/>
        <v>129000</v>
      </c>
      <c r="F58" s="68"/>
    </row>
    <row r="59" spans="1:6" ht="23.25" customHeight="1">
      <c r="A59" s="336" t="s">
        <v>451</v>
      </c>
      <c r="B59" s="336"/>
      <c r="C59" s="336">
        <v>300</v>
      </c>
      <c r="D59" s="350">
        <v>129000</v>
      </c>
      <c r="E59" s="350">
        <v>129000</v>
      </c>
      <c r="F59" s="68"/>
    </row>
    <row r="60" spans="1:6" ht="68.25" customHeight="1">
      <c r="A60" s="360" t="s">
        <v>91</v>
      </c>
      <c r="B60" s="361" t="s">
        <v>448</v>
      </c>
      <c r="C60" s="362"/>
      <c r="D60" s="363">
        <f>D62</f>
        <v>46982</v>
      </c>
      <c r="E60" s="350">
        <f>E61</f>
        <v>30000</v>
      </c>
      <c r="F60" s="68"/>
    </row>
    <row r="61" spans="1:6" ht="68.25" customHeight="1">
      <c r="A61" s="339" t="s">
        <v>456</v>
      </c>
      <c r="B61" s="346" t="s">
        <v>457</v>
      </c>
      <c r="C61" s="362"/>
      <c r="D61" s="350">
        <f>D62</f>
        <v>46982</v>
      </c>
      <c r="E61" s="350">
        <f>E62</f>
        <v>30000</v>
      </c>
      <c r="F61" s="68"/>
    </row>
    <row r="62" spans="1:6" ht="69" customHeight="1">
      <c r="A62" s="339" t="s">
        <v>446</v>
      </c>
      <c r="B62" s="344" t="s">
        <v>458</v>
      </c>
      <c r="C62" s="362"/>
      <c r="D62" s="350">
        <f>D63</f>
        <v>46982</v>
      </c>
      <c r="E62" s="350">
        <f>E63</f>
        <v>30000</v>
      </c>
      <c r="F62" s="68"/>
    </row>
    <row r="63" spans="1:6" ht="51.75" customHeight="1">
      <c r="A63" s="334" t="s">
        <v>455</v>
      </c>
      <c r="B63" s="364"/>
      <c r="C63" s="334">
        <v>400</v>
      </c>
      <c r="D63" s="365">
        <v>46982</v>
      </c>
      <c r="E63" s="350">
        <v>30000</v>
      </c>
      <c r="F63" s="68"/>
    </row>
    <row r="64" spans="1:6" ht="57.75" customHeight="1">
      <c r="A64" s="335" t="s">
        <v>459</v>
      </c>
      <c r="B64" s="366" t="s">
        <v>460</v>
      </c>
      <c r="C64" s="324"/>
      <c r="D64" s="350">
        <f t="shared" ref="D64:E66" si="3">D65</f>
        <v>0</v>
      </c>
      <c r="E64" s="350">
        <f t="shared" si="3"/>
        <v>0</v>
      </c>
      <c r="F64" s="68"/>
    </row>
    <row r="65" spans="1:6" ht="75" customHeight="1">
      <c r="A65" s="336" t="s">
        <v>461</v>
      </c>
      <c r="B65" s="367" t="s">
        <v>462</v>
      </c>
      <c r="C65" s="324"/>
      <c r="D65" s="350">
        <f t="shared" si="3"/>
        <v>0</v>
      </c>
      <c r="E65" s="350">
        <f t="shared" si="3"/>
        <v>0</v>
      </c>
      <c r="F65" s="68"/>
    </row>
    <row r="66" spans="1:6" ht="57.75" customHeight="1">
      <c r="A66" s="339" t="s">
        <v>463</v>
      </c>
      <c r="B66" s="359" t="s">
        <v>464</v>
      </c>
      <c r="C66" s="324"/>
      <c r="D66" s="350">
        <f t="shared" si="3"/>
        <v>0</v>
      </c>
      <c r="E66" s="350">
        <f t="shared" si="3"/>
        <v>0</v>
      </c>
      <c r="F66" s="68"/>
    </row>
    <row r="67" spans="1:6" ht="23.25" customHeight="1">
      <c r="A67" s="324" t="s">
        <v>451</v>
      </c>
      <c r="B67" s="324"/>
      <c r="C67" s="324">
        <v>300</v>
      </c>
      <c r="D67" s="350">
        <v>0</v>
      </c>
      <c r="E67" s="350">
        <v>0</v>
      </c>
      <c r="F67" s="68"/>
    </row>
    <row r="68" spans="1:6" ht="42" customHeight="1">
      <c r="A68" s="342" t="s">
        <v>92</v>
      </c>
      <c r="B68" s="343" t="s">
        <v>465</v>
      </c>
      <c r="C68" s="359"/>
      <c r="D68" s="350">
        <f>D69</f>
        <v>17045033</v>
      </c>
      <c r="E68" s="350">
        <f>E69</f>
        <v>17045033</v>
      </c>
      <c r="F68" s="68"/>
    </row>
    <row r="69" spans="1:6" ht="46.5" customHeight="1">
      <c r="A69" s="115" t="s">
        <v>93</v>
      </c>
      <c r="B69" s="346" t="s">
        <v>466</v>
      </c>
      <c r="C69" s="359"/>
      <c r="D69" s="350">
        <f>D70+D75+D82</f>
        <v>17045033</v>
      </c>
      <c r="E69" s="350">
        <f>E70+E75+E82</f>
        <v>17045033</v>
      </c>
      <c r="F69" s="68"/>
    </row>
    <row r="70" spans="1:6" ht="57" customHeight="1">
      <c r="A70" s="115" t="s">
        <v>468</v>
      </c>
      <c r="B70" s="346" t="s">
        <v>469</v>
      </c>
      <c r="C70" s="359"/>
      <c r="D70" s="350">
        <f>D71+D73</f>
        <v>4192073</v>
      </c>
      <c r="E70" s="350">
        <f>E71+E73</f>
        <v>4192073</v>
      </c>
      <c r="F70" s="68"/>
    </row>
    <row r="71" spans="1:6" ht="62.25" customHeight="1">
      <c r="A71" s="115" t="s">
        <v>468</v>
      </c>
      <c r="B71" s="346" t="s">
        <v>470</v>
      </c>
      <c r="C71" s="362"/>
      <c r="D71" s="350">
        <f>D72</f>
        <v>1995073</v>
      </c>
      <c r="E71" s="350">
        <f>E72</f>
        <v>1995073</v>
      </c>
      <c r="F71" s="68"/>
    </row>
    <row r="72" spans="1:6" ht="32.25" customHeight="1">
      <c r="A72" s="368" t="s">
        <v>89</v>
      </c>
      <c r="B72" s="369"/>
      <c r="C72" s="370" t="s">
        <v>357</v>
      </c>
      <c r="D72" s="350">
        <v>1995073</v>
      </c>
      <c r="E72" s="350">
        <v>1995073</v>
      </c>
      <c r="F72" s="68"/>
    </row>
    <row r="73" spans="1:6" ht="51.75" customHeight="1">
      <c r="A73" s="115" t="s">
        <v>473</v>
      </c>
      <c r="B73" s="346" t="s">
        <v>484</v>
      </c>
      <c r="C73" s="370"/>
      <c r="D73" s="350">
        <f>D74</f>
        <v>2197000</v>
      </c>
      <c r="E73" s="350">
        <f>E74</f>
        <v>2197000</v>
      </c>
      <c r="F73" s="68"/>
    </row>
    <row r="74" spans="1:6" ht="33.75" customHeight="1">
      <c r="A74" s="368" t="s">
        <v>89</v>
      </c>
      <c r="B74" s="369"/>
      <c r="C74" s="370" t="s">
        <v>357</v>
      </c>
      <c r="D74" s="363">
        <v>2197000</v>
      </c>
      <c r="E74" s="363">
        <v>2197000</v>
      </c>
      <c r="F74" s="68"/>
    </row>
    <row r="75" spans="1:6" ht="51.75" customHeight="1">
      <c r="A75" s="115" t="s">
        <v>471</v>
      </c>
      <c r="B75" s="346" t="s">
        <v>472</v>
      </c>
      <c r="C75" s="370"/>
      <c r="D75" s="350">
        <f>D76+D78+D80</f>
        <v>12852960</v>
      </c>
      <c r="E75" s="350">
        <f>E76+E78+E80</f>
        <v>12852960</v>
      </c>
      <c r="F75" s="68"/>
    </row>
    <row r="76" spans="1:6" ht="33" customHeight="1">
      <c r="A76" s="115" t="s">
        <v>95</v>
      </c>
      <c r="B76" s="346" t="s">
        <v>474</v>
      </c>
      <c r="C76" s="362"/>
      <c r="D76" s="350">
        <f>D77</f>
        <v>300000</v>
      </c>
      <c r="E76" s="350">
        <f>E77</f>
        <v>300000</v>
      </c>
      <c r="F76" s="68"/>
    </row>
    <row r="77" spans="1:6" ht="40.5" customHeight="1">
      <c r="A77" s="371" t="s">
        <v>89</v>
      </c>
      <c r="B77" s="324"/>
      <c r="C77" s="324">
        <v>200</v>
      </c>
      <c r="D77" s="363">
        <v>300000</v>
      </c>
      <c r="E77" s="363">
        <v>300000</v>
      </c>
      <c r="F77" s="68"/>
    </row>
    <row r="78" spans="1:6" ht="48" customHeight="1">
      <c r="A78" s="115" t="s">
        <v>94</v>
      </c>
      <c r="B78" s="344" t="s">
        <v>475</v>
      </c>
      <c r="C78" s="362"/>
      <c r="D78" s="350">
        <f>D79</f>
        <v>12552960</v>
      </c>
      <c r="E78" s="350">
        <f>E79</f>
        <v>12552960</v>
      </c>
      <c r="F78" s="68"/>
    </row>
    <row r="79" spans="1:6" ht="37.5" customHeight="1">
      <c r="A79" s="371" t="s">
        <v>89</v>
      </c>
      <c r="B79" s="324"/>
      <c r="C79" s="324">
        <v>200</v>
      </c>
      <c r="D79" s="350">
        <v>12552960</v>
      </c>
      <c r="E79" s="350">
        <v>12552960</v>
      </c>
      <c r="F79" s="68"/>
    </row>
    <row r="80" spans="1:6" ht="66" customHeight="1">
      <c r="A80" s="115" t="s">
        <v>476</v>
      </c>
      <c r="B80" s="346" t="s">
        <v>477</v>
      </c>
      <c r="C80" s="362"/>
      <c r="D80" s="350">
        <f>D81</f>
        <v>0</v>
      </c>
      <c r="E80" s="350">
        <f>E81</f>
        <v>0</v>
      </c>
      <c r="F80" s="68"/>
    </row>
    <row r="81" spans="1:6" ht="33.75" customHeight="1">
      <c r="A81" s="371" t="s">
        <v>89</v>
      </c>
      <c r="B81" s="324"/>
      <c r="C81" s="324">
        <v>200</v>
      </c>
      <c r="D81" s="350">
        <v>0</v>
      </c>
      <c r="E81" s="350">
        <v>0</v>
      </c>
      <c r="F81" s="68"/>
    </row>
    <row r="82" spans="1:6" ht="48" customHeight="1">
      <c r="A82" s="349" t="s">
        <v>478</v>
      </c>
      <c r="B82" s="336" t="s">
        <v>479</v>
      </c>
      <c r="C82" s="324"/>
      <c r="D82" s="350">
        <f>D83+D85</f>
        <v>0</v>
      </c>
      <c r="E82" s="350">
        <f>E83+E85</f>
        <v>0</v>
      </c>
      <c r="F82" s="68"/>
    </row>
    <row r="83" spans="1:6" ht="51.75" customHeight="1">
      <c r="A83" s="115" t="s">
        <v>480</v>
      </c>
      <c r="B83" s="344" t="s">
        <v>481</v>
      </c>
      <c r="C83" s="362"/>
      <c r="D83" s="363">
        <f>D84</f>
        <v>0</v>
      </c>
      <c r="E83" s="350">
        <f>E84</f>
        <v>0</v>
      </c>
      <c r="F83" s="68"/>
    </row>
    <row r="84" spans="1:6" ht="40.5" customHeight="1">
      <c r="A84" s="371" t="s">
        <v>89</v>
      </c>
      <c r="B84" s="324"/>
      <c r="C84" s="324">
        <v>200</v>
      </c>
      <c r="D84" s="363">
        <v>0</v>
      </c>
      <c r="E84" s="350">
        <v>0</v>
      </c>
      <c r="F84" s="68"/>
    </row>
    <row r="85" spans="1:6" ht="57" customHeight="1">
      <c r="A85" s="349" t="s">
        <v>482</v>
      </c>
      <c r="B85" s="346" t="s">
        <v>483</v>
      </c>
      <c r="C85" s="324"/>
      <c r="D85" s="348">
        <f>D86</f>
        <v>0</v>
      </c>
      <c r="E85" s="350">
        <f>E86</f>
        <v>0</v>
      </c>
      <c r="F85" s="68"/>
    </row>
    <row r="86" spans="1:6" ht="42.75" customHeight="1">
      <c r="A86" s="324" t="s">
        <v>89</v>
      </c>
      <c r="B86" s="324"/>
      <c r="C86" s="324">
        <v>200</v>
      </c>
      <c r="D86" s="372">
        <v>0</v>
      </c>
      <c r="E86" s="350">
        <v>0</v>
      </c>
      <c r="F86" s="68"/>
    </row>
    <row r="87" spans="1:6" ht="33.75" customHeight="1">
      <c r="A87" s="339" t="s">
        <v>96</v>
      </c>
      <c r="B87" s="339" t="s">
        <v>485</v>
      </c>
      <c r="C87" s="359"/>
      <c r="D87" s="350">
        <v>0</v>
      </c>
      <c r="E87" s="350">
        <v>0</v>
      </c>
      <c r="F87" s="68"/>
    </row>
    <row r="88" spans="1:6" ht="34.5" customHeight="1">
      <c r="A88" s="351" t="s">
        <v>97</v>
      </c>
      <c r="B88" s="352" t="s">
        <v>486</v>
      </c>
      <c r="C88" s="353"/>
      <c r="D88" s="350">
        <f>D89</f>
        <v>0</v>
      </c>
      <c r="E88" s="350">
        <f>E89</f>
        <v>0</v>
      </c>
      <c r="F88" s="68"/>
    </row>
    <row r="89" spans="1:6" ht="48" customHeight="1">
      <c r="A89" s="353" t="s">
        <v>98</v>
      </c>
      <c r="B89" s="354" t="s">
        <v>487</v>
      </c>
      <c r="C89" s="353"/>
      <c r="D89" s="350">
        <v>0</v>
      </c>
      <c r="E89" s="350">
        <v>0</v>
      </c>
      <c r="F89" s="68"/>
    </row>
    <row r="90" spans="1:6" ht="70.5" customHeight="1">
      <c r="A90" s="351" t="s">
        <v>99</v>
      </c>
      <c r="B90" s="352" t="s">
        <v>488</v>
      </c>
      <c r="C90" s="359"/>
      <c r="D90" s="350">
        <f>D91</f>
        <v>35000</v>
      </c>
      <c r="E90" s="350">
        <f>E91</f>
        <v>35000</v>
      </c>
      <c r="F90" s="68"/>
    </row>
    <row r="91" spans="1:6" ht="63.75" customHeight="1">
      <c r="A91" s="353" t="s">
        <v>100</v>
      </c>
      <c r="B91" s="354" t="s">
        <v>489</v>
      </c>
      <c r="C91" s="359"/>
      <c r="D91" s="350">
        <f>D92+D95</f>
        <v>35000</v>
      </c>
      <c r="E91" s="350">
        <f>E92+E95</f>
        <v>35000</v>
      </c>
      <c r="F91" s="68"/>
    </row>
    <row r="92" spans="1:6" ht="41.25" customHeight="1">
      <c r="A92" s="353" t="s">
        <v>490</v>
      </c>
      <c r="B92" s="354" t="s">
        <v>491</v>
      </c>
      <c r="C92" s="359"/>
      <c r="D92" s="350">
        <f>D93</f>
        <v>30000</v>
      </c>
      <c r="E92" s="350">
        <f>E93</f>
        <v>30000</v>
      </c>
      <c r="F92" s="68"/>
    </row>
    <row r="93" spans="1:6" ht="41.25" customHeight="1">
      <c r="A93" s="115" t="s">
        <v>101</v>
      </c>
      <c r="B93" s="346" t="s">
        <v>492</v>
      </c>
      <c r="C93" s="359"/>
      <c r="D93" s="350">
        <f>D94</f>
        <v>30000</v>
      </c>
      <c r="E93" s="348">
        <f>E94</f>
        <v>30000</v>
      </c>
      <c r="F93" s="68"/>
    </row>
    <row r="94" spans="1:6" ht="34.5" customHeight="1">
      <c r="A94" s="349" t="s">
        <v>89</v>
      </c>
      <c r="B94" s="336"/>
      <c r="C94" s="353">
        <v>200</v>
      </c>
      <c r="D94" s="350">
        <v>30000</v>
      </c>
      <c r="E94" s="350">
        <v>30000</v>
      </c>
      <c r="F94" s="68"/>
    </row>
    <row r="95" spans="1:6" ht="62.25" customHeight="1">
      <c r="A95" s="349" t="s">
        <v>493</v>
      </c>
      <c r="B95" s="336" t="s">
        <v>494</v>
      </c>
      <c r="C95" s="353"/>
      <c r="D95" s="350">
        <f>D96</f>
        <v>5000</v>
      </c>
      <c r="E95" s="350">
        <f>E96</f>
        <v>5000</v>
      </c>
      <c r="F95" s="68"/>
    </row>
    <row r="96" spans="1:6" ht="59.25" customHeight="1">
      <c r="A96" s="115" t="s">
        <v>102</v>
      </c>
      <c r="B96" s="346" t="s">
        <v>495</v>
      </c>
      <c r="C96" s="359"/>
      <c r="D96" s="350">
        <f>D97</f>
        <v>5000</v>
      </c>
      <c r="E96" s="350">
        <f>E97</f>
        <v>5000</v>
      </c>
      <c r="F96" s="68"/>
    </row>
    <row r="97" spans="1:9" ht="34.5" customHeight="1">
      <c r="A97" s="349" t="s">
        <v>89</v>
      </c>
      <c r="B97" s="336"/>
      <c r="C97" s="353">
        <v>200</v>
      </c>
      <c r="D97" s="350">
        <v>5000</v>
      </c>
      <c r="E97" s="350">
        <v>5000</v>
      </c>
      <c r="F97" s="68"/>
    </row>
    <row r="98" spans="1:9" ht="41.25" customHeight="1">
      <c r="A98" s="351" t="s">
        <v>103</v>
      </c>
      <c r="B98" s="352" t="s">
        <v>550</v>
      </c>
      <c r="C98" s="359"/>
      <c r="D98" s="350">
        <f>D99</f>
        <v>2900000</v>
      </c>
      <c r="E98" s="350">
        <f>E99</f>
        <v>3000000</v>
      </c>
      <c r="F98" s="68"/>
    </row>
    <row r="99" spans="1:9" ht="56.25" customHeight="1">
      <c r="A99" s="336" t="s">
        <v>104</v>
      </c>
      <c r="B99" s="344" t="s">
        <v>497</v>
      </c>
      <c r="C99" s="359"/>
      <c r="D99" s="350">
        <f>D100+D103+D108+D111+D114</f>
        <v>2900000</v>
      </c>
      <c r="E99" s="350">
        <f>E100+E108+E111+E114</f>
        <v>3000000</v>
      </c>
      <c r="F99" s="68"/>
    </row>
    <row r="100" spans="1:9" ht="58.5" customHeight="1">
      <c r="A100" s="336" t="s">
        <v>498</v>
      </c>
      <c r="B100" s="344" t="s">
        <v>499</v>
      </c>
      <c r="C100" s="362"/>
      <c r="D100" s="350">
        <f>D101</f>
        <v>0</v>
      </c>
      <c r="E100" s="350">
        <f>E101</f>
        <v>0</v>
      </c>
      <c r="F100" s="68"/>
    </row>
    <row r="101" spans="1:9" ht="34.5" customHeight="1">
      <c r="A101" s="353" t="s">
        <v>108</v>
      </c>
      <c r="B101" s="354" t="s">
        <v>500</v>
      </c>
      <c r="C101" s="373"/>
      <c r="D101" s="348">
        <f>D102</f>
        <v>0</v>
      </c>
      <c r="E101" s="350">
        <f>E102</f>
        <v>0</v>
      </c>
      <c r="F101" s="68"/>
    </row>
    <row r="102" spans="1:9" ht="45" customHeight="1">
      <c r="A102" s="371" t="s">
        <v>89</v>
      </c>
      <c r="B102" s="324"/>
      <c r="C102" s="357">
        <v>200</v>
      </c>
      <c r="D102" s="348">
        <v>0</v>
      </c>
      <c r="E102" s="350">
        <v>0</v>
      </c>
      <c r="F102" s="68"/>
    </row>
    <row r="103" spans="1:9" ht="34.5" customHeight="1">
      <c r="A103" s="349" t="s">
        <v>501</v>
      </c>
      <c r="B103" s="336" t="s">
        <v>502</v>
      </c>
      <c r="C103" s="357"/>
      <c r="D103" s="348">
        <f>D104+D106</f>
        <v>0</v>
      </c>
      <c r="E103" s="350">
        <f>E104</f>
        <v>0</v>
      </c>
      <c r="F103" s="68"/>
    </row>
    <row r="104" spans="1:9" ht="34.5" customHeight="1">
      <c r="A104" s="353" t="s">
        <v>107</v>
      </c>
      <c r="B104" s="354" t="s">
        <v>503</v>
      </c>
      <c r="C104" s="373"/>
      <c r="D104" s="348">
        <f>D105</f>
        <v>0</v>
      </c>
      <c r="E104" s="350">
        <f>E105</f>
        <v>0</v>
      </c>
      <c r="F104" s="68"/>
    </row>
    <row r="105" spans="1:9" ht="41.25" customHeight="1">
      <c r="A105" s="371" t="s">
        <v>89</v>
      </c>
      <c r="B105" s="324"/>
      <c r="C105" s="357">
        <v>200</v>
      </c>
      <c r="D105" s="372">
        <v>0</v>
      </c>
      <c r="E105" s="350">
        <v>0</v>
      </c>
      <c r="F105" s="68"/>
    </row>
    <row r="106" spans="1:9" ht="45.75" customHeight="1">
      <c r="A106" s="349" t="s">
        <v>504</v>
      </c>
      <c r="B106" s="336" t="s">
        <v>505</v>
      </c>
      <c r="C106" s="357"/>
      <c r="D106" s="348">
        <f>D107</f>
        <v>0</v>
      </c>
      <c r="E106" s="350">
        <f>D131</f>
        <v>0</v>
      </c>
      <c r="F106" s="68"/>
    </row>
    <row r="107" spans="1:9" ht="31.5" customHeight="1">
      <c r="A107" s="371" t="s">
        <v>89</v>
      </c>
      <c r="B107" s="324"/>
      <c r="C107" s="357">
        <v>200</v>
      </c>
      <c r="D107" s="348">
        <v>0</v>
      </c>
      <c r="E107" s="350">
        <v>0</v>
      </c>
      <c r="F107" s="68"/>
    </row>
    <row r="108" spans="1:9" ht="24" customHeight="1">
      <c r="A108" s="349" t="s">
        <v>506</v>
      </c>
      <c r="B108" s="336" t="s">
        <v>507</v>
      </c>
      <c r="C108" s="357"/>
      <c r="D108" s="348">
        <f>D109</f>
        <v>100000</v>
      </c>
      <c r="E108" s="350">
        <f>E109</f>
        <v>100000</v>
      </c>
      <c r="F108" s="68"/>
    </row>
    <row r="109" spans="1:9" ht="33.75" customHeight="1">
      <c r="A109" s="353" t="s">
        <v>106</v>
      </c>
      <c r="B109" s="354" t="s">
        <v>510</v>
      </c>
      <c r="C109" s="373"/>
      <c r="D109" s="348">
        <f>D110</f>
        <v>100000</v>
      </c>
      <c r="E109" s="350">
        <f>E110</f>
        <v>100000</v>
      </c>
      <c r="F109" s="68"/>
    </row>
    <row r="110" spans="1:9" ht="47.25" customHeight="1">
      <c r="A110" s="371" t="s">
        <v>89</v>
      </c>
      <c r="B110" s="324"/>
      <c r="C110" s="357">
        <v>200</v>
      </c>
      <c r="D110" s="372">
        <v>100000</v>
      </c>
      <c r="E110" s="348">
        <v>100000</v>
      </c>
      <c r="F110" s="68"/>
      <c r="G110" s="58"/>
      <c r="H110" s="58"/>
      <c r="I110" s="58"/>
    </row>
    <row r="111" spans="1:9" ht="59.25" customHeight="1">
      <c r="A111" s="349" t="s">
        <v>508</v>
      </c>
      <c r="B111" s="336" t="s">
        <v>509</v>
      </c>
      <c r="C111" s="357"/>
      <c r="D111" s="372">
        <f>D112</f>
        <v>200000</v>
      </c>
      <c r="E111" s="350">
        <f>E112</f>
        <v>200000</v>
      </c>
      <c r="F111" s="68"/>
      <c r="G111" s="58"/>
      <c r="H111" s="58"/>
      <c r="I111" s="58"/>
    </row>
    <row r="112" spans="1:9" ht="49.5" customHeight="1">
      <c r="A112" s="353" t="s">
        <v>108</v>
      </c>
      <c r="B112" s="354" t="s">
        <v>511</v>
      </c>
      <c r="C112" s="373"/>
      <c r="D112" s="348">
        <f>D113</f>
        <v>200000</v>
      </c>
      <c r="E112" s="350">
        <f>E113</f>
        <v>200000</v>
      </c>
      <c r="F112" s="68"/>
      <c r="G112" s="58"/>
      <c r="H112" s="58"/>
      <c r="I112" s="58"/>
    </row>
    <row r="113" spans="1:9" ht="21" customHeight="1">
      <c r="A113" s="371" t="s">
        <v>89</v>
      </c>
      <c r="B113" s="324"/>
      <c r="C113" s="357">
        <v>200</v>
      </c>
      <c r="D113" s="348">
        <v>200000</v>
      </c>
      <c r="E113" s="350">
        <v>200000</v>
      </c>
      <c r="F113" s="68"/>
      <c r="G113" s="58"/>
      <c r="H113" s="58"/>
      <c r="I113" s="58"/>
    </row>
    <row r="114" spans="1:9" ht="29.25" customHeight="1">
      <c r="A114" s="349" t="s">
        <v>512</v>
      </c>
      <c r="B114" s="336" t="s">
        <v>513</v>
      </c>
      <c r="C114" s="357"/>
      <c r="D114" s="348">
        <f>D115</f>
        <v>2600000</v>
      </c>
      <c r="E114" s="350">
        <f>E115</f>
        <v>2700000</v>
      </c>
      <c r="F114" s="68"/>
      <c r="G114" s="58"/>
      <c r="H114" s="58"/>
      <c r="I114" s="58"/>
    </row>
    <row r="115" spans="1:9" ht="33" customHeight="1">
      <c r="A115" s="353" t="s">
        <v>105</v>
      </c>
      <c r="B115" s="354" t="s">
        <v>514</v>
      </c>
      <c r="C115" s="362"/>
      <c r="D115" s="350">
        <f>D116</f>
        <v>2600000</v>
      </c>
      <c r="E115" s="350">
        <f>E116</f>
        <v>2700000</v>
      </c>
      <c r="F115" s="68"/>
      <c r="G115" s="58"/>
      <c r="H115" s="58"/>
      <c r="I115" s="58"/>
    </row>
    <row r="116" spans="1:9" ht="49.5" customHeight="1">
      <c r="A116" s="371" t="s">
        <v>89</v>
      </c>
      <c r="B116" s="324"/>
      <c r="C116" s="357">
        <v>200</v>
      </c>
      <c r="D116" s="363">
        <v>2600000</v>
      </c>
      <c r="E116" s="350">
        <v>2700000</v>
      </c>
      <c r="F116" s="68"/>
      <c r="G116" s="58"/>
      <c r="H116" s="58"/>
      <c r="I116" s="58"/>
    </row>
    <row r="117" spans="1:9" s="16" customFormat="1" ht="21" customHeight="1">
      <c r="A117" s="351" t="s">
        <v>111</v>
      </c>
      <c r="B117" s="351" t="s">
        <v>517</v>
      </c>
      <c r="C117" s="347"/>
      <c r="D117" s="348">
        <f>D118+D120+D122+D126+D128+D130+D132+D134+D136+D138+D140+D142+D144+D146+D148+D150+D152+D154</f>
        <v>5250834.0999999996</v>
      </c>
      <c r="E117" s="348">
        <f>E118+E120+E122+E126+E128+E130+E132++E134+E136+E138+E140+E142+E144+E146+E148+E150+E152+E154</f>
        <v>4965726.8</v>
      </c>
      <c r="F117" s="242"/>
    </row>
    <row r="118" spans="1:9" s="16" customFormat="1" ht="65.25" customHeight="1">
      <c r="A118" s="374" t="s">
        <v>537</v>
      </c>
      <c r="B118" s="375" t="s">
        <v>539</v>
      </c>
      <c r="C118" s="347"/>
      <c r="D118" s="348">
        <f>D119</f>
        <v>52456.72</v>
      </c>
      <c r="E118" s="350">
        <f>E119</f>
        <v>0</v>
      </c>
      <c r="F118" s="68"/>
    </row>
    <row r="119" spans="1:9" s="16" customFormat="1" ht="54" customHeight="1">
      <c r="A119" s="371" t="s">
        <v>118</v>
      </c>
      <c r="B119" s="375"/>
      <c r="C119" s="353">
        <v>100</v>
      </c>
      <c r="D119" s="348">
        <v>52456.72</v>
      </c>
      <c r="E119" s="348">
        <v>0</v>
      </c>
      <c r="F119" s="260"/>
    </row>
    <row r="120" spans="1:9" s="16" customFormat="1" ht="25.5" customHeight="1">
      <c r="A120" s="115" t="s">
        <v>112</v>
      </c>
      <c r="B120" s="115" t="s">
        <v>518</v>
      </c>
      <c r="C120" s="347"/>
      <c r="D120" s="348">
        <f>D121</f>
        <v>990000</v>
      </c>
      <c r="E120" s="348">
        <f>E121</f>
        <v>990000</v>
      </c>
      <c r="F120" s="260"/>
    </row>
    <row r="121" spans="1:9" s="16" customFormat="1" ht="66.75" customHeight="1">
      <c r="A121" s="371" t="s">
        <v>118</v>
      </c>
      <c r="B121" s="324"/>
      <c r="C121" s="353">
        <v>100</v>
      </c>
      <c r="D121" s="350">
        <v>990000</v>
      </c>
      <c r="E121" s="348">
        <v>990000</v>
      </c>
      <c r="F121" s="260"/>
    </row>
    <row r="122" spans="1:9" s="16" customFormat="1" ht="25.5" customHeight="1">
      <c r="A122" s="115" t="s">
        <v>113</v>
      </c>
      <c r="B122" s="115" t="s">
        <v>519</v>
      </c>
      <c r="C122" s="353" t="s">
        <v>288</v>
      </c>
      <c r="D122" s="350">
        <f>D123+D124+D125</f>
        <v>3640000</v>
      </c>
      <c r="E122" s="348">
        <f>E123+E124+E125</f>
        <v>3640000</v>
      </c>
      <c r="F122" s="260"/>
    </row>
    <row r="123" spans="1:9" s="16" customFormat="1" ht="52.5" customHeight="1">
      <c r="A123" s="371" t="s">
        <v>118</v>
      </c>
      <c r="B123" s="324"/>
      <c r="C123" s="353">
        <v>100</v>
      </c>
      <c r="D123" s="350">
        <v>2312000</v>
      </c>
      <c r="E123" s="348">
        <v>2312000</v>
      </c>
      <c r="F123" s="260"/>
    </row>
    <row r="124" spans="1:9" s="16" customFormat="1" ht="36" customHeight="1">
      <c r="A124" s="371" t="s">
        <v>89</v>
      </c>
      <c r="B124" s="354"/>
      <c r="C124" s="347" t="s">
        <v>357</v>
      </c>
      <c r="D124" s="348">
        <v>1268000</v>
      </c>
      <c r="E124" s="348">
        <v>1268000</v>
      </c>
      <c r="F124" s="260"/>
    </row>
    <row r="125" spans="1:9" s="16" customFormat="1" ht="18.75" customHeight="1">
      <c r="A125" s="371" t="s">
        <v>90</v>
      </c>
      <c r="B125" s="324"/>
      <c r="C125" s="353">
        <v>800</v>
      </c>
      <c r="D125" s="348">
        <v>60000</v>
      </c>
      <c r="E125" s="348">
        <v>60000</v>
      </c>
      <c r="F125" s="260"/>
    </row>
    <row r="126" spans="1:9" s="16" customFormat="1" ht="34.5" customHeight="1">
      <c r="A126" s="339" t="s">
        <v>114</v>
      </c>
      <c r="B126" s="115" t="s">
        <v>520</v>
      </c>
      <c r="C126" s="373"/>
      <c r="D126" s="348">
        <f>D127</f>
        <v>0</v>
      </c>
      <c r="E126" s="348">
        <f>E127</f>
        <v>0</v>
      </c>
      <c r="F126" s="260"/>
    </row>
    <row r="127" spans="1:9" s="16" customFormat="1" ht="39.75" customHeight="1">
      <c r="A127" s="371" t="s">
        <v>89</v>
      </c>
      <c r="B127" s="324"/>
      <c r="C127" s="324">
        <v>200</v>
      </c>
      <c r="D127" s="348">
        <v>0</v>
      </c>
      <c r="E127" s="348">
        <v>0</v>
      </c>
      <c r="F127" s="260"/>
    </row>
    <row r="128" spans="1:9" s="16" customFormat="1" ht="16.5" customHeight="1">
      <c r="A128" s="115" t="s">
        <v>115</v>
      </c>
      <c r="B128" s="115" t="s">
        <v>521</v>
      </c>
      <c r="C128" s="336"/>
      <c r="D128" s="348">
        <f>D129</f>
        <v>0</v>
      </c>
      <c r="E128" s="350">
        <f>E129</f>
        <v>0</v>
      </c>
      <c r="F128" s="68"/>
    </row>
    <row r="129" spans="1:6" s="16" customFormat="1" ht="44.25" customHeight="1">
      <c r="A129" s="371" t="s">
        <v>89</v>
      </c>
      <c r="B129" s="324"/>
      <c r="C129" s="336">
        <v>200</v>
      </c>
      <c r="D129" s="348">
        <v>0</v>
      </c>
      <c r="E129" s="350">
        <v>0</v>
      </c>
      <c r="F129" s="68"/>
    </row>
    <row r="130" spans="1:6" s="16" customFormat="1" ht="16.5" customHeight="1">
      <c r="A130" s="115" t="s">
        <v>116</v>
      </c>
      <c r="B130" s="115" t="s">
        <v>522</v>
      </c>
      <c r="C130" s="347"/>
      <c r="D130" s="348">
        <v>0</v>
      </c>
      <c r="E130" s="350">
        <f>E131</f>
        <v>0</v>
      </c>
      <c r="F130" s="68"/>
    </row>
    <row r="131" spans="1:6" s="16" customFormat="1" ht="36" customHeight="1">
      <c r="A131" s="371" t="s">
        <v>89</v>
      </c>
      <c r="B131" s="324"/>
      <c r="C131" s="336">
        <v>200</v>
      </c>
      <c r="D131" s="348">
        <v>0</v>
      </c>
      <c r="E131" s="350">
        <v>0</v>
      </c>
      <c r="F131" s="68"/>
    </row>
    <row r="132" spans="1:6" s="16" customFormat="1" ht="66" customHeight="1">
      <c r="A132" s="349" t="s">
        <v>117</v>
      </c>
      <c r="B132" s="115" t="s">
        <v>523</v>
      </c>
      <c r="C132" s="336"/>
      <c r="D132" s="348">
        <f>D133</f>
        <v>67210.17</v>
      </c>
      <c r="E132" s="350">
        <f>E133</f>
        <v>0</v>
      </c>
      <c r="F132" s="68"/>
    </row>
    <row r="133" spans="1:6" s="16" customFormat="1" ht="20.25" customHeight="1">
      <c r="A133" s="324" t="s">
        <v>88</v>
      </c>
      <c r="B133" s="324"/>
      <c r="C133" s="336">
        <v>500</v>
      </c>
      <c r="D133" s="376">
        <v>67210.17</v>
      </c>
      <c r="E133" s="350">
        <v>0</v>
      </c>
      <c r="F133" s="68"/>
    </row>
    <row r="134" spans="1:6" s="16" customFormat="1" ht="82.5">
      <c r="A134" s="377" t="s">
        <v>119</v>
      </c>
      <c r="B134" s="115" t="s">
        <v>524</v>
      </c>
      <c r="C134" s="347"/>
      <c r="D134" s="348">
        <f>D135</f>
        <v>0</v>
      </c>
      <c r="E134" s="350">
        <f>E135</f>
        <v>0</v>
      </c>
      <c r="F134" s="68"/>
    </row>
    <row r="135" spans="1:6" s="16" customFormat="1">
      <c r="A135" s="324" t="s">
        <v>88</v>
      </c>
      <c r="B135" s="324"/>
      <c r="C135" s="336">
        <v>500</v>
      </c>
      <c r="D135" s="348">
        <v>0</v>
      </c>
      <c r="E135" s="350">
        <v>0</v>
      </c>
      <c r="F135" s="68"/>
    </row>
    <row r="136" spans="1:6" s="16" customFormat="1" ht="66">
      <c r="A136" s="349" t="s">
        <v>120</v>
      </c>
      <c r="B136" s="115" t="s">
        <v>525</v>
      </c>
      <c r="C136" s="347"/>
      <c r="D136" s="348">
        <f>D137</f>
        <v>0</v>
      </c>
      <c r="E136" s="350">
        <f>E137</f>
        <v>0</v>
      </c>
      <c r="F136" s="68"/>
    </row>
    <row r="137" spans="1:6" s="16" customFormat="1">
      <c r="A137" s="324" t="s">
        <v>88</v>
      </c>
      <c r="B137" s="324"/>
      <c r="C137" s="336">
        <v>500</v>
      </c>
      <c r="D137" s="348">
        <v>0</v>
      </c>
      <c r="E137" s="350">
        <v>0</v>
      </c>
      <c r="F137" s="68"/>
    </row>
    <row r="138" spans="1:6" s="16" customFormat="1" ht="33">
      <c r="A138" s="349" t="s">
        <v>132</v>
      </c>
      <c r="B138" s="115" t="s">
        <v>526</v>
      </c>
      <c r="C138" s="347"/>
      <c r="D138" s="348">
        <f>D139</f>
        <v>0</v>
      </c>
      <c r="E138" s="350">
        <f>E139</f>
        <v>0</v>
      </c>
      <c r="F138" s="68"/>
    </row>
    <row r="139" spans="1:6" s="16" customFormat="1">
      <c r="A139" s="324" t="s">
        <v>90</v>
      </c>
      <c r="B139" s="324"/>
      <c r="C139" s="336">
        <v>800</v>
      </c>
      <c r="D139" s="348">
        <v>0</v>
      </c>
      <c r="E139" s="350">
        <v>0</v>
      </c>
      <c r="F139" s="68"/>
    </row>
    <row r="140" spans="1:6" s="16" customFormat="1" ht="82.5">
      <c r="A140" s="349" t="s">
        <v>121</v>
      </c>
      <c r="B140" s="115" t="s">
        <v>527</v>
      </c>
      <c r="C140" s="378"/>
      <c r="D140" s="379">
        <f>D141</f>
        <v>65726.8</v>
      </c>
      <c r="E140" s="350">
        <f>E141</f>
        <v>65726.8</v>
      </c>
      <c r="F140" s="68"/>
    </row>
    <row r="141" spans="1:6" s="16" customFormat="1" ht="27.75" customHeight="1">
      <c r="A141" s="324" t="s">
        <v>88</v>
      </c>
      <c r="B141" s="324"/>
      <c r="C141" s="380">
        <v>500</v>
      </c>
      <c r="D141" s="348">
        <v>65726.8</v>
      </c>
      <c r="E141" s="350">
        <v>65726.8</v>
      </c>
      <c r="F141" s="68"/>
    </row>
    <row r="142" spans="1:6" s="16" customFormat="1">
      <c r="A142" s="336" t="s">
        <v>140</v>
      </c>
      <c r="B142" s="336" t="s">
        <v>528</v>
      </c>
      <c r="C142" s="381"/>
      <c r="D142" s="348">
        <f>D143</f>
        <v>5000</v>
      </c>
      <c r="E142" s="350">
        <f>E143</f>
        <v>5000</v>
      </c>
      <c r="F142" s="68"/>
    </row>
    <row r="143" spans="1:6" s="16" customFormat="1">
      <c r="A143" s="324" t="s">
        <v>141</v>
      </c>
      <c r="B143" s="324"/>
      <c r="C143" s="382" t="s">
        <v>551</v>
      </c>
      <c r="D143" s="348">
        <v>5000</v>
      </c>
      <c r="E143" s="350">
        <v>5000</v>
      </c>
      <c r="F143" s="68"/>
    </row>
    <row r="144" spans="1:6" s="16" customFormat="1" ht="66">
      <c r="A144" s="349" t="s">
        <v>122</v>
      </c>
      <c r="B144" s="115" t="s">
        <v>529</v>
      </c>
      <c r="C144" s="382"/>
      <c r="D144" s="348">
        <f>D145</f>
        <v>47937.31</v>
      </c>
      <c r="E144" s="350">
        <f>E145</f>
        <v>0</v>
      </c>
      <c r="F144" s="68"/>
    </row>
    <row r="145" spans="1:6" s="16" customFormat="1" ht="31.5" customHeight="1">
      <c r="A145" s="324" t="s">
        <v>88</v>
      </c>
      <c r="B145" s="324"/>
      <c r="C145" s="347" t="s">
        <v>135</v>
      </c>
      <c r="D145" s="383">
        <v>47937.31</v>
      </c>
      <c r="E145" s="350">
        <v>0</v>
      </c>
      <c r="F145" s="68"/>
    </row>
    <row r="146" spans="1:6" s="16" customFormat="1" ht="69" customHeight="1">
      <c r="A146" s="349" t="s">
        <v>123</v>
      </c>
      <c r="B146" s="115" t="s">
        <v>530</v>
      </c>
      <c r="C146" s="347"/>
      <c r="D146" s="383">
        <f>D147</f>
        <v>94246.67</v>
      </c>
      <c r="E146" s="350">
        <f>E147</f>
        <v>0</v>
      </c>
      <c r="F146" s="68"/>
    </row>
    <row r="147" spans="1:6" s="16" customFormat="1" ht="27.75" customHeight="1">
      <c r="A147" s="324" t="s">
        <v>88</v>
      </c>
      <c r="B147" s="324"/>
      <c r="C147" s="347" t="s">
        <v>135</v>
      </c>
      <c r="D147" s="383">
        <v>94246.67</v>
      </c>
      <c r="E147" s="350">
        <v>0</v>
      </c>
      <c r="F147" s="68"/>
    </row>
    <row r="148" spans="1:6" s="16" customFormat="1" ht="95.25" customHeight="1">
      <c r="A148" s="349" t="s">
        <v>125</v>
      </c>
      <c r="B148" s="115" t="s">
        <v>532</v>
      </c>
      <c r="C148" s="347"/>
      <c r="D148" s="383">
        <f>D149</f>
        <v>13474.19</v>
      </c>
      <c r="E148" s="350">
        <f>E149</f>
        <v>0</v>
      </c>
      <c r="F148" s="68"/>
    </row>
    <row r="149" spans="1:6" s="16" customFormat="1" ht="26.25" customHeight="1">
      <c r="A149" s="324" t="s">
        <v>88</v>
      </c>
      <c r="B149" s="324"/>
      <c r="C149" s="347" t="s">
        <v>135</v>
      </c>
      <c r="D149" s="383">
        <v>13474.19</v>
      </c>
      <c r="E149" s="350">
        <v>0</v>
      </c>
      <c r="F149" s="68"/>
    </row>
    <row r="150" spans="1:6" s="16" customFormat="1" ht="66">
      <c r="A150" s="374" t="s">
        <v>124</v>
      </c>
      <c r="B150" s="375" t="s">
        <v>531</v>
      </c>
      <c r="C150" s="347"/>
      <c r="D150" s="383">
        <f>D151</f>
        <v>9782.24</v>
      </c>
      <c r="E150" s="350">
        <f>E151</f>
        <v>0</v>
      </c>
      <c r="F150" s="68"/>
    </row>
    <row r="151" spans="1:6" s="16" customFormat="1" ht="20.25" customHeight="1">
      <c r="A151" s="324" t="s">
        <v>88</v>
      </c>
      <c r="B151" s="324"/>
      <c r="C151" s="347" t="s">
        <v>135</v>
      </c>
      <c r="D151" s="383">
        <v>9782.24</v>
      </c>
      <c r="E151" s="350">
        <v>0</v>
      </c>
      <c r="F151" s="68"/>
    </row>
    <row r="152" spans="1:6" s="16" customFormat="1" ht="40.5" customHeight="1">
      <c r="A152" s="374" t="s">
        <v>533</v>
      </c>
      <c r="B152" s="375" t="s">
        <v>535</v>
      </c>
      <c r="C152" s="347"/>
      <c r="D152" s="348">
        <f>D153</f>
        <v>65000</v>
      </c>
      <c r="E152" s="350">
        <f>E153</f>
        <v>65000</v>
      </c>
      <c r="F152" s="68"/>
    </row>
    <row r="153" spans="1:6" s="16" customFormat="1" ht="16.5" customHeight="1">
      <c r="A153" s="384" t="s">
        <v>451</v>
      </c>
      <c r="B153" s="375"/>
      <c r="C153" s="347" t="s">
        <v>452</v>
      </c>
      <c r="D153" s="348">
        <v>65000</v>
      </c>
      <c r="E153" s="350">
        <v>65000</v>
      </c>
      <c r="F153" s="68"/>
    </row>
    <row r="154" spans="1:6" s="16" customFormat="1" ht="67.5" customHeight="1">
      <c r="A154" s="374" t="s">
        <v>534</v>
      </c>
      <c r="B154" s="375" t="s">
        <v>536</v>
      </c>
      <c r="C154" s="347"/>
      <c r="D154" s="350">
        <f>D155</f>
        <v>200000</v>
      </c>
      <c r="E154" s="350">
        <f>E155</f>
        <v>200000</v>
      </c>
      <c r="F154" s="68"/>
    </row>
    <row r="155" spans="1:6" s="16" customFormat="1" ht="37.5" customHeight="1">
      <c r="A155" s="371" t="s">
        <v>89</v>
      </c>
      <c r="B155" s="115"/>
      <c r="C155" s="347" t="s">
        <v>357</v>
      </c>
      <c r="D155" s="350">
        <v>200000</v>
      </c>
      <c r="E155" s="350">
        <v>200000</v>
      </c>
      <c r="F155" s="68"/>
    </row>
    <row r="156" spans="1:6" s="16" customFormat="1" ht="28.5" customHeight="1">
      <c r="A156" s="383" t="s">
        <v>127</v>
      </c>
      <c r="B156" s="383"/>
      <c r="C156" s="347"/>
      <c r="D156" s="350">
        <f>D12+D31+D38+D43+D54+D68+D88+D90+D98+D117</f>
        <v>26974826.219999999</v>
      </c>
      <c r="E156" s="350">
        <f>E12+E31+E38+E43+E54+E68+E88+E90+E98+E117</f>
        <v>26822736.920000002</v>
      </c>
      <c r="F156" s="68"/>
    </row>
    <row r="157" spans="1:6" s="16" customFormat="1" ht="26.25" customHeight="1">
      <c r="A157" s="339" t="s">
        <v>552</v>
      </c>
      <c r="B157" s="339"/>
      <c r="C157" s="347"/>
      <c r="D157" s="345">
        <v>312663.5</v>
      </c>
      <c r="E157" s="350">
        <v>615296.07999999996</v>
      </c>
      <c r="F157" s="68"/>
    </row>
    <row r="158" spans="1:6" s="16" customFormat="1" ht="16.5" customHeight="1">
      <c r="A158" s="383" t="s">
        <v>256</v>
      </c>
      <c r="B158" s="383"/>
      <c r="C158" s="344"/>
      <c r="D158" s="348">
        <f>D156+D157</f>
        <v>27287489.719999999</v>
      </c>
      <c r="E158" s="350">
        <f>E156+E157</f>
        <v>27438033</v>
      </c>
      <c r="F158" s="68"/>
    </row>
    <row r="159" spans="1:6" s="16" customFormat="1" ht="16.5" customHeight="1">
      <c r="A159" s="93"/>
      <c r="B159" s="100"/>
      <c r="C159" s="246"/>
      <c r="D159" s="228"/>
      <c r="E159" s="68"/>
      <c r="F159" s="68"/>
    </row>
    <row r="160" spans="1:6" s="16" customFormat="1" ht="21.75" customHeight="1">
      <c r="A160" s="253"/>
      <c r="B160" s="246"/>
      <c r="C160" s="228"/>
      <c r="D160" s="246"/>
      <c r="E160" s="257"/>
      <c r="F160" s="257"/>
    </row>
    <row r="161" spans="1:4" s="16" customFormat="1" ht="20.25" customHeight="1">
      <c r="A161" s="253"/>
      <c r="B161" s="246"/>
      <c r="C161" s="246"/>
      <c r="D161" s="246"/>
    </row>
    <row r="162" spans="1:4" s="16" customFormat="1">
      <c r="A162" s="252"/>
      <c r="B162" s="251"/>
      <c r="C162" s="246"/>
      <c r="D162" s="251"/>
    </row>
    <row r="163" spans="1:4">
      <c r="A163" s="253"/>
      <c r="B163" s="246"/>
      <c r="C163" s="251"/>
      <c r="D163" s="246"/>
    </row>
    <row r="164" spans="1:4">
      <c r="A164" s="93"/>
      <c r="B164" s="100"/>
      <c r="C164" s="246"/>
      <c r="D164" s="228"/>
    </row>
    <row r="165" spans="1:4">
      <c r="A165" s="253"/>
      <c r="B165" s="246"/>
      <c r="C165" s="228"/>
      <c r="D165" s="246"/>
    </row>
    <row r="166" spans="1:4">
      <c r="A166" s="253"/>
      <c r="B166" s="246"/>
      <c r="C166" s="246"/>
      <c r="D166" s="246"/>
    </row>
    <row r="167" spans="1:4">
      <c r="A167" s="250"/>
      <c r="B167" s="251"/>
      <c r="C167" s="246"/>
      <c r="D167" s="251"/>
    </row>
    <row r="168" spans="1:4">
      <c r="A168" s="93"/>
      <c r="B168" s="246"/>
      <c r="C168" s="251"/>
      <c r="D168" s="246"/>
    </row>
    <row r="169" spans="1:4">
      <c r="A169" s="93"/>
      <c r="B169" s="246"/>
      <c r="C169" s="100"/>
      <c r="D169" s="246"/>
    </row>
    <row r="170" spans="1:4">
      <c r="A170" s="93"/>
      <c r="B170" s="246"/>
      <c r="C170" s="100"/>
      <c r="D170" s="246"/>
    </row>
    <row r="171" spans="1:4">
      <c r="A171" s="93"/>
      <c r="B171" s="246"/>
      <c r="C171" s="100"/>
      <c r="D171" s="246"/>
    </row>
    <row r="172" spans="1:4">
      <c r="A172" s="93"/>
      <c r="B172" s="246"/>
      <c r="C172" s="100"/>
      <c r="D172" s="246"/>
    </row>
    <row r="173" spans="1:4">
      <c r="A173" s="93"/>
      <c r="B173" s="246"/>
      <c r="C173" s="100"/>
      <c r="D173" s="246"/>
    </row>
    <row r="174" spans="1:4">
      <c r="A174" s="93"/>
      <c r="B174" s="246"/>
      <c r="C174" s="100"/>
      <c r="D174" s="246"/>
    </row>
    <row r="175" spans="1:4">
      <c r="A175" s="93"/>
      <c r="B175" s="246"/>
      <c r="C175" s="100"/>
      <c r="D175" s="246"/>
    </row>
    <row r="176" spans="1:4">
      <c r="A176" s="93"/>
      <c r="B176" s="246"/>
      <c r="C176" s="100"/>
      <c r="D176" s="246"/>
    </row>
    <row r="177" spans="1:4">
      <c r="A177" s="93"/>
      <c r="B177" s="246"/>
      <c r="C177" s="100"/>
      <c r="D177" s="246"/>
    </row>
    <row r="178" spans="1:4">
      <c r="A178" s="93"/>
      <c r="B178" s="246"/>
      <c r="C178" s="100"/>
      <c r="D178" s="228"/>
    </row>
    <row r="179" spans="1:4">
      <c r="A179" s="253"/>
      <c r="B179" s="246"/>
      <c r="C179" s="246"/>
      <c r="D179" s="246"/>
    </row>
    <row r="180" spans="1:4">
      <c r="A180" s="253"/>
      <c r="B180" s="246"/>
      <c r="C180" s="246"/>
      <c r="D180" s="246"/>
    </row>
    <row r="181" spans="1:4">
      <c r="A181" s="93"/>
      <c r="B181" s="246"/>
      <c r="C181" s="246"/>
      <c r="D181" s="246"/>
    </row>
    <row r="182" spans="1:4">
      <c r="A182" s="93"/>
      <c r="B182" s="246"/>
      <c r="C182" s="100"/>
      <c r="D182" s="251"/>
    </row>
    <row r="183" spans="1:4">
      <c r="A183" s="253"/>
      <c r="B183" s="246"/>
      <c r="C183" s="100"/>
      <c r="D183" s="246"/>
    </row>
    <row r="184" spans="1:4">
      <c r="A184" s="252"/>
      <c r="B184" s="251"/>
      <c r="C184" s="246"/>
      <c r="D184" s="251"/>
    </row>
    <row r="185" spans="1:4">
      <c r="A185" s="253"/>
      <c r="B185" s="246"/>
      <c r="C185" s="251"/>
      <c r="D185" s="246"/>
    </row>
    <row r="186" spans="1:4">
      <c r="A186" s="93"/>
      <c r="B186" s="100"/>
      <c r="C186" s="246"/>
      <c r="D186" s="228"/>
    </row>
    <row r="187" spans="1:4">
      <c r="A187" s="253"/>
      <c r="B187" s="246"/>
      <c r="C187" s="228"/>
      <c r="D187" s="246"/>
    </row>
    <row r="188" spans="1:4">
      <c r="A188" s="253"/>
      <c r="B188" s="246"/>
      <c r="C188" s="246"/>
      <c r="D188" s="246"/>
    </row>
    <row r="189" spans="1:4">
      <c r="A189" s="250"/>
      <c r="B189" s="250"/>
      <c r="C189" s="246"/>
      <c r="D189" s="254"/>
    </row>
    <row r="190" spans="1:4">
      <c r="A190" s="244"/>
      <c r="B190" s="244"/>
      <c r="C190" s="251"/>
      <c r="D190" s="245"/>
    </row>
    <row r="191" spans="1:4">
      <c r="A191" s="244"/>
      <c r="B191" s="244"/>
      <c r="C191" s="246"/>
      <c r="D191" s="246"/>
    </row>
    <row r="192" spans="1:4">
      <c r="A192" s="244"/>
      <c r="B192" s="244"/>
      <c r="C192" s="246"/>
      <c r="D192" s="245"/>
    </row>
    <row r="193" spans="1:4">
      <c r="A193" s="255"/>
      <c r="B193" s="255"/>
      <c r="C193" s="246"/>
      <c r="D193" s="256"/>
    </row>
    <row r="194" spans="1:4">
      <c r="A194" s="247"/>
      <c r="B194" s="247"/>
      <c r="C194" s="258"/>
      <c r="D194" s="247"/>
    </row>
    <row r="195" spans="1:4">
      <c r="A195" s="16"/>
      <c r="B195" s="16"/>
      <c r="C195" s="247"/>
      <c r="D195" s="16"/>
    </row>
    <row r="196" spans="1:4">
      <c r="C196" s="16"/>
    </row>
  </sheetData>
  <mergeCells count="14">
    <mergeCell ref="C1:E1"/>
    <mergeCell ref="A2:E2"/>
    <mergeCell ref="A3:E3"/>
    <mergeCell ref="A4:E4"/>
    <mergeCell ref="A5:B5"/>
    <mergeCell ref="C5:E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" right="0" top="0.19685039370078741" bottom="0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Пречень </vt:lpstr>
      <vt:lpstr>дох 16</vt:lpstr>
      <vt:lpstr>дох 17-18</vt:lpstr>
      <vt:lpstr>по разд 16</vt:lpstr>
      <vt:lpstr>по разд 17-18</vt:lpstr>
      <vt:lpstr>5</vt:lpstr>
      <vt:lpstr>6</vt:lpstr>
      <vt:lpstr>по виду расх 16</vt:lpstr>
      <vt:lpstr>по виду расх17-18</vt:lpstr>
      <vt:lpstr>межб.трансф</vt:lpstr>
      <vt:lpstr>межб.17-18</vt:lpstr>
      <vt:lpstr>источники</vt:lpstr>
      <vt:lpstr>источ. 17-18</vt:lpstr>
      <vt:lpstr>ожид.исп.2016</vt:lpstr>
      <vt:lpstr>ожид.исп.2017-2018</vt:lpstr>
      <vt:lpstr>заим.2016</vt:lpstr>
      <vt:lpstr>заимст.2017-18</vt:lpstr>
      <vt:lpstr>Лист1</vt:lpstr>
      <vt:lpstr>Лист2</vt:lpstr>
      <vt:lpstr>Лист3</vt:lpstr>
      <vt:lpstr>'по виду расх 16'!Заголовки_для_печати</vt:lpstr>
      <vt:lpstr>'по виду расх17-18'!Заголовки_для_печати</vt:lpstr>
      <vt:lpstr>'по виду расх 16'!Область_печати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Ржаников</cp:lastModifiedBy>
  <cp:lastPrinted>2015-11-16T04:34:26Z</cp:lastPrinted>
  <dcterms:created xsi:type="dcterms:W3CDTF">2004-12-15T11:07:42Z</dcterms:created>
  <dcterms:modified xsi:type="dcterms:W3CDTF">2015-12-16T08:24:54Z</dcterms:modified>
</cp:coreProperties>
</file>